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OKUMENTI 2022\PLAN PRORAČUNA 2023_2025\"/>
    </mc:Choice>
  </mc:AlternateContent>
  <xr:revisionPtr revIDLastSave="0" documentId="13_ncr:1_{BDDBA40D-E0B5-4EC1-8732-E7099C420679}" xr6:coauthVersionLast="47" xr6:coauthVersionMax="47" xr10:uidLastSave="{00000000-0000-0000-0000-000000000000}"/>
  <bookViews>
    <workbookView xWindow="-120" yWindow="-120" windowWidth="24240" windowHeight="13140" tabRatio="780" activeTab="4" xr2:uid="{00000000-000D-0000-FFFF-FFFF00000000}"/>
  </bookViews>
  <sheets>
    <sheet name="sažetak" sheetId="8" r:id="rId1"/>
    <sheet name="PLAN" sheetId="12" r:id="rId2"/>
    <sheet name=" Račun prihoda i rashoda (2)" sheetId="7" r:id="rId3"/>
    <sheet name="Rashodi prema izvorima finan" sheetId="4" r:id="rId4"/>
    <sheet name="Rashodi prema funkcijskoj k " sheetId="6" r:id="rId5"/>
    <sheet name="List1" sheetId="13" r:id="rId6"/>
  </sheets>
  <externalReferences>
    <externalReference r:id="rId7"/>
  </externalReferences>
  <definedNames>
    <definedName name="_xlnm.Print_Area" localSheetId="2">' Račun prihoda i rashoda (2)'!$A$1:$G$95</definedName>
    <definedName name="_xlnm.Print_Area" localSheetId="4">'Rashodi prema funkcijskoj k '!$A$1:$D$13</definedName>
    <definedName name="_xlnm.Print_Area" localSheetId="0">sažetak!$A$1:$H$31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7" l="1"/>
  <c r="F37" i="7"/>
  <c r="F34" i="7" s="1"/>
  <c r="F73" i="7"/>
  <c r="D6" i="6"/>
  <c r="G23" i="8"/>
  <c r="H23" i="8"/>
  <c r="F23" i="8"/>
  <c r="F14" i="8"/>
  <c r="F24" i="8" s="1"/>
  <c r="F13" i="8"/>
  <c r="F10" i="8"/>
  <c r="H13" i="8" l="1"/>
  <c r="G46" i="7"/>
  <c r="E9" i="12"/>
  <c r="D18" i="4"/>
  <c r="C16" i="4"/>
  <c r="D14" i="4"/>
  <c r="D11" i="4"/>
  <c r="D9" i="4"/>
  <c r="D6" i="4"/>
  <c r="E139" i="12"/>
  <c r="C139" i="12"/>
  <c r="E136" i="12"/>
  <c r="G13" i="7"/>
  <c r="E26" i="7"/>
  <c r="F26" i="7" s="1"/>
  <c r="G42" i="7"/>
  <c r="E143" i="12"/>
  <c r="D144" i="12"/>
  <c r="D143" i="12" s="1"/>
  <c r="D142" i="12" s="1"/>
  <c r="C143" i="12"/>
  <c r="E142" i="12"/>
  <c r="C142" i="12"/>
  <c r="F90" i="7"/>
  <c r="F91" i="7"/>
  <c r="F92" i="7"/>
  <c r="E74" i="7"/>
  <c r="E86" i="12"/>
  <c r="D19" i="12" l="1"/>
  <c r="D20" i="12"/>
  <c r="D21" i="12"/>
  <c r="D23" i="12"/>
  <c r="D25" i="12"/>
  <c r="D26" i="12"/>
  <c r="D29" i="12"/>
  <c r="D30" i="12"/>
  <c r="D31" i="12"/>
  <c r="D33" i="12"/>
  <c r="D34" i="12"/>
  <c r="D35" i="12"/>
  <c r="D36" i="12"/>
  <c r="D37" i="12"/>
  <c r="D38" i="12"/>
  <c r="D40" i="12"/>
  <c r="D41" i="12"/>
  <c r="D42" i="12"/>
  <c r="D43" i="12"/>
  <c r="D44" i="12"/>
  <c r="D45" i="12"/>
  <c r="D46" i="12"/>
  <c r="D47" i="12"/>
  <c r="D48" i="12"/>
  <c r="D50" i="12"/>
  <c r="D51" i="12"/>
  <c r="D52" i="12"/>
  <c r="D53" i="12"/>
  <c r="D54" i="12"/>
  <c r="D55" i="12"/>
  <c r="D58" i="12"/>
  <c r="D60" i="12"/>
  <c r="D63" i="12"/>
  <c r="D64" i="12"/>
  <c r="D65" i="12"/>
  <c r="D66" i="12"/>
  <c r="D67" i="12"/>
  <c r="D69" i="12"/>
  <c r="D72" i="12"/>
  <c r="D76" i="12"/>
  <c r="D79" i="12"/>
  <c r="D84" i="12"/>
  <c r="D85" i="12"/>
  <c r="D87" i="12"/>
  <c r="D88" i="12"/>
  <c r="D89" i="12"/>
  <c r="D90" i="12"/>
  <c r="D91" i="12"/>
  <c r="D92" i="12"/>
  <c r="D94" i="12"/>
  <c r="D95" i="12"/>
  <c r="D96" i="12"/>
  <c r="D97" i="12"/>
  <c r="D98" i="12"/>
  <c r="D99" i="12"/>
  <c r="D100" i="12"/>
  <c r="D101" i="12"/>
  <c r="D103" i="12"/>
  <c r="D104" i="12"/>
  <c r="D105" i="12"/>
  <c r="D106" i="12"/>
  <c r="D109" i="12"/>
  <c r="D112" i="12"/>
  <c r="D113" i="12"/>
  <c r="D114" i="12"/>
  <c r="D115" i="12"/>
  <c r="D117" i="12"/>
  <c r="D120" i="12"/>
  <c r="D124" i="12"/>
  <c r="D125" i="12"/>
  <c r="D126" i="12"/>
  <c r="D128" i="12"/>
  <c r="D137" i="12"/>
  <c r="D138" i="12"/>
  <c r="D140" i="12"/>
  <c r="D141" i="12"/>
  <c r="D134" i="12"/>
  <c r="D135" i="12"/>
  <c r="D132" i="12"/>
  <c r="D133" i="12"/>
  <c r="E131" i="12"/>
  <c r="E130" i="12" s="1"/>
  <c r="E129" i="12" s="1"/>
  <c r="E111" i="12"/>
  <c r="D5" i="4"/>
  <c r="C8" i="4"/>
  <c r="C15" i="4"/>
  <c r="C17" i="4"/>
  <c r="G34" i="7"/>
  <c r="H10" i="8"/>
  <c r="H14" i="8" l="1"/>
  <c r="H24" i="8" s="1"/>
  <c r="D139" i="12"/>
  <c r="E93" i="12"/>
  <c r="E116" i="12"/>
  <c r="E110" i="12" l="1"/>
  <c r="G27" i="7"/>
  <c r="F88" i="7" l="1"/>
  <c r="F89" i="7"/>
  <c r="F64" i="7"/>
  <c r="F68" i="7"/>
  <c r="F70" i="7"/>
  <c r="G62" i="7"/>
  <c r="E42" i="7"/>
  <c r="F12" i="7"/>
  <c r="F10" i="7" s="1"/>
  <c r="G95" i="7"/>
  <c r="E95" i="7"/>
  <c r="G94" i="7"/>
  <c r="E94" i="7"/>
  <c r="G86" i="7"/>
  <c r="F87" i="7"/>
  <c r="F86" i="7" s="1"/>
  <c r="G82" i="7"/>
  <c r="F82" i="7"/>
  <c r="E82" i="7"/>
  <c r="G78" i="7"/>
  <c r="E80" i="7"/>
  <c r="G75" i="7"/>
  <c r="F75" i="7"/>
  <c r="E75" i="7"/>
  <c r="G72" i="7"/>
  <c r="F74" i="7"/>
  <c r="F72" i="7" s="1"/>
  <c r="E72" i="7"/>
  <c r="F69" i="7"/>
  <c r="E67" i="7"/>
  <c r="F67" i="7" s="1"/>
  <c r="E66" i="7"/>
  <c r="F66" i="7" s="1"/>
  <c r="F65" i="7"/>
  <c r="F63" i="7"/>
  <c r="G58" i="7"/>
  <c r="E59" i="7"/>
  <c r="G52" i="7"/>
  <c r="G51" i="7" s="1"/>
  <c r="F52" i="7"/>
  <c r="F51" i="7" s="1"/>
  <c r="E52" i="7"/>
  <c r="E51" i="7" s="1"/>
  <c r="F46" i="7"/>
  <c r="E46" i="7"/>
  <c r="G39" i="7"/>
  <c r="F39" i="7"/>
  <c r="E39" i="7"/>
  <c r="E34" i="7"/>
  <c r="F27" i="7"/>
  <c r="E27" i="7"/>
  <c r="E25" i="7"/>
  <c r="G10" i="7"/>
  <c r="E10" i="7"/>
  <c r="D132" i="13"/>
  <c r="E131" i="13"/>
  <c r="D131" i="13"/>
  <c r="C131" i="13"/>
  <c r="D130" i="13"/>
  <c r="D129" i="13"/>
  <c r="D128" i="13"/>
  <c r="E127" i="13"/>
  <c r="C127" i="13"/>
  <c r="C126" i="13" s="1"/>
  <c r="C125" i="13" s="1"/>
  <c r="C12" i="13" s="1"/>
  <c r="D124" i="13"/>
  <c r="E123" i="13"/>
  <c r="C123" i="13"/>
  <c r="D123" i="13" s="1"/>
  <c r="D122" i="13"/>
  <c r="D121" i="13"/>
  <c r="D120" i="13"/>
  <c r="E119" i="13"/>
  <c r="C119" i="13"/>
  <c r="C118" i="13" s="1"/>
  <c r="C117" i="13" s="1"/>
  <c r="C11" i="13" s="1"/>
  <c r="E118" i="13"/>
  <c r="E117" i="13" s="1"/>
  <c r="D116" i="13"/>
  <c r="E115" i="13"/>
  <c r="D115" i="13" s="1"/>
  <c r="C115" i="13"/>
  <c r="C114" i="13"/>
  <c r="D113" i="13"/>
  <c r="D112" i="13"/>
  <c r="D111" i="13"/>
  <c r="D110" i="13"/>
  <c r="C110" i="13"/>
  <c r="C109" i="13" s="1"/>
  <c r="D109" i="13" s="1"/>
  <c r="D108" i="13"/>
  <c r="E107" i="13"/>
  <c r="E106" i="13" s="1"/>
  <c r="D107" i="13"/>
  <c r="C107" i="13"/>
  <c r="C106" i="13" s="1"/>
  <c r="D105" i="13"/>
  <c r="D104" i="13"/>
  <c r="D103" i="13"/>
  <c r="D102" i="13"/>
  <c r="E101" i="13"/>
  <c r="C101" i="13"/>
  <c r="D100" i="13"/>
  <c r="D99" i="13"/>
  <c r="D98" i="13"/>
  <c r="D97" i="13"/>
  <c r="D96" i="13"/>
  <c r="D95" i="13"/>
  <c r="D94" i="13"/>
  <c r="C93" i="13"/>
  <c r="D93" i="13" s="1"/>
  <c r="D92" i="13"/>
  <c r="D91" i="13"/>
  <c r="D90" i="13"/>
  <c r="D89" i="13"/>
  <c r="D88" i="13"/>
  <c r="D87" i="13"/>
  <c r="E86" i="13"/>
  <c r="D86" i="13" s="1"/>
  <c r="C86" i="13"/>
  <c r="D85" i="13"/>
  <c r="D84" i="13"/>
  <c r="E83" i="13"/>
  <c r="D83" i="13" s="1"/>
  <c r="C83" i="13"/>
  <c r="C82" i="13" s="1"/>
  <c r="D79" i="13"/>
  <c r="E78" i="13"/>
  <c r="D78" i="13" s="1"/>
  <c r="C78" i="13"/>
  <c r="C77" i="13" s="1"/>
  <c r="D76" i="13"/>
  <c r="E75" i="13"/>
  <c r="D75" i="13" s="1"/>
  <c r="C75" i="13"/>
  <c r="C74" i="13"/>
  <c r="D72" i="13"/>
  <c r="E71" i="13"/>
  <c r="D71" i="13" s="1"/>
  <c r="C71" i="13"/>
  <c r="C70" i="13" s="1"/>
  <c r="E70" i="13"/>
  <c r="D69" i="13"/>
  <c r="E68" i="13"/>
  <c r="D68" i="13" s="1"/>
  <c r="C68" i="13"/>
  <c r="D67" i="13"/>
  <c r="D66" i="13"/>
  <c r="D65" i="13"/>
  <c r="D64" i="13"/>
  <c r="D63" i="13"/>
  <c r="E62" i="13"/>
  <c r="C62" i="13"/>
  <c r="C61" i="13" s="1"/>
  <c r="D60" i="13"/>
  <c r="E59" i="13"/>
  <c r="C59" i="13"/>
  <c r="D59" i="13" s="1"/>
  <c r="D58" i="13"/>
  <c r="E57" i="13"/>
  <c r="C57" i="13"/>
  <c r="C56" i="13" s="1"/>
  <c r="E56" i="13"/>
  <c r="D55" i="13"/>
  <c r="D54" i="13"/>
  <c r="D53" i="13"/>
  <c r="D52" i="13"/>
  <c r="D51" i="13"/>
  <c r="D50" i="13"/>
  <c r="E49" i="13"/>
  <c r="D49" i="13" s="1"/>
  <c r="C49" i="13"/>
  <c r="D48" i="13"/>
  <c r="D47" i="13"/>
  <c r="D46" i="13"/>
  <c r="D45" i="13"/>
  <c r="D44" i="13"/>
  <c r="D43" i="13"/>
  <c r="D42" i="13"/>
  <c r="D41" i="13"/>
  <c r="D40" i="13"/>
  <c r="E39" i="13"/>
  <c r="D39" i="13" s="1"/>
  <c r="C39" i="13"/>
  <c r="D38" i="13"/>
  <c r="D37" i="13"/>
  <c r="D36" i="13"/>
  <c r="D35" i="13"/>
  <c r="D34" i="13"/>
  <c r="D33" i="13"/>
  <c r="E32" i="13"/>
  <c r="D32" i="13" s="1"/>
  <c r="C32" i="13"/>
  <c r="D31" i="13"/>
  <c r="D30" i="13"/>
  <c r="D29" i="13"/>
  <c r="E28" i="13"/>
  <c r="C28" i="13"/>
  <c r="C27" i="13" s="1"/>
  <c r="D26" i="13"/>
  <c r="D25" i="13"/>
  <c r="E24" i="13"/>
  <c r="D24" i="13" s="1"/>
  <c r="C24" i="13"/>
  <c r="D23" i="13"/>
  <c r="E22" i="13"/>
  <c r="D22" i="13" s="1"/>
  <c r="C22" i="13"/>
  <c r="D21" i="13"/>
  <c r="D20" i="13"/>
  <c r="D19" i="13"/>
  <c r="E18" i="13"/>
  <c r="D18" i="13" s="1"/>
  <c r="C18" i="13"/>
  <c r="C17" i="13" s="1"/>
  <c r="E12" i="13"/>
  <c r="E13" i="7" l="1"/>
  <c r="F25" i="7"/>
  <c r="F13" i="7" s="1"/>
  <c r="E58" i="7"/>
  <c r="F59" i="7"/>
  <c r="F58" i="7" s="1"/>
  <c r="E78" i="7"/>
  <c r="F80" i="7"/>
  <c r="F78" i="7" s="1"/>
  <c r="F95" i="7"/>
  <c r="F94" i="7"/>
  <c r="C81" i="13"/>
  <c r="D106" i="13"/>
  <c r="D12" i="13"/>
  <c r="C16" i="13"/>
  <c r="D57" i="13"/>
  <c r="D62" i="13"/>
  <c r="E74" i="13"/>
  <c r="E114" i="13"/>
  <c r="D114" i="13" s="1"/>
  <c r="D119" i="13"/>
  <c r="F43" i="7"/>
  <c r="F42" i="7" s="1"/>
  <c r="F9" i="7" s="1"/>
  <c r="E27" i="13"/>
  <c r="E82" i="13"/>
  <c r="D56" i="13"/>
  <c r="D70" i="13"/>
  <c r="G9" i="7"/>
  <c r="G57" i="7"/>
  <c r="F62" i="7"/>
  <c r="E9" i="7"/>
  <c r="E86" i="7"/>
  <c r="E93" i="7"/>
  <c r="E62" i="7"/>
  <c r="E57" i="7" s="1"/>
  <c r="G93" i="7"/>
  <c r="E11" i="13"/>
  <c r="D11" i="13" s="1"/>
  <c r="D117" i="13"/>
  <c r="C73" i="13"/>
  <c r="C10" i="13" s="1"/>
  <c r="C9" i="13"/>
  <c r="C80" i="13"/>
  <c r="C7" i="13"/>
  <c r="C8" i="13" s="1"/>
  <c r="D27" i="13"/>
  <c r="E17" i="13"/>
  <c r="D28" i="13"/>
  <c r="E61" i="13"/>
  <c r="D61" i="13" s="1"/>
  <c r="D74" i="13"/>
  <c r="E77" i="13"/>
  <c r="D77" i="13" s="1"/>
  <c r="D82" i="13"/>
  <c r="D118" i="13"/>
  <c r="F57" i="7" l="1"/>
  <c r="G81" i="7"/>
  <c r="G55" i="7" s="1"/>
  <c r="F93" i="7"/>
  <c r="F81" i="7"/>
  <c r="F55" i="7" s="1"/>
  <c r="C15" i="13"/>
  <c r="C6" i="13" s="1"/>
  <c r="E81" i="13"/>
  <c r="E81" i="7"/>
  <c r="E55" i="7" s="1"/>
  <c r="E73" i="13"/>
  <c r="E16" i="13"/>
  <c r="D17" i="13"/>
  <c r="C13" i="13"/>
  <c r="C14" i="13" s="1"/>
  <c r="D81" i="13" l="1"/>
  <c r="E9" i="13"/>
  <c r="D9" i="13" s="1"/>
  <c r="E80" i="13"/>
  <c r="D80" i="13" s="1"/>
  <c r="D73" i="13"/>
  <c r="E10" i="13"/>
  <c r="E15" i="13"/>
  <c r="E7" i="13"/>
  <c r="D16" i="13"/>
  <c r="D7" i="13" l="1"/>
  <c r="E8" i="13"/>
  <c r="D15" i="13"/>
  <c r="E6" i="13"/>
  <c r="D6" i="13" s="1"/>
  <c r="D10" i="13"/>
  <c r="E13" i="13"/>
  <c r="D13" i="13" s="1"/>
  <c r="D8" i="13" l="1"/>
  <c r="E14" i="13"/>
  <c r="D14" i="13" s="1"/>
  <c r="E49" i="12" l="1"/>
  <c r="C49" i="12" l="1"/>
  <c r="D49" i="12" s="1"/>
  <c r="C136" i="12" l="1"/>
  <c r="D136" i="12" s="1"/>
  <c r="C131" i="12"/>
  <c r="D131" i="12" s="1"/>
  <c r="E127" i="12"/>
  <c r="C127" i="12"/>
  <c r="E123" i="12"/>
  <c r="C123" i="12"/>
  <c r="E119" i="12"/>
  <c r="C119" i="12"/>
  <c r="C118" i="12" s="1"/>
  <c r="C116" i="12" s="1"/>
  <c r="D116" i="12" s="1"/>
  <c r="C111" i="12"/>
  <c r="D111" i="12" s="1"/>
  <c r="E108" i="12"/>
  <c r="C108" i="12"/>
  <c r="C107" i="12" s="1"/>
  <c r="E102" i="12"/>
  <c r="D102" i="12" s="1"/>
  <c r="C102" i="12"/>
  <c r="C93" i="12"/>
  <c r="D93" i="12" s="1"/>
  <c r="C86" i="12"/>
  <c r="D86" i="12" s="1"/>
  <c r="E83" i="12"/>
  <c r="D83" i="12" s="1"/>
  <c r="C83" i="12"/>
  <c r="E78" i="12"/>
  <c r="C78" i="12"/>
  <c r="C77" i="12" s="1"/>
  <c r="E75" i="12"/>
  <c r="D75" i="12" s="1"/>
  <c r="C75" i="12"/>
  <c r="C74" i="12" s="1"/>
  <c r="E71" i="12"/>
  <c r="C71" i="12"/>
  <c r="C70" i="12" s="1"/>
  <c r="E68" i="12"/>
  <c r="D68" i="12" s="1"/>
  <c r="C68" i="12"/>
  <c r="E62" i="12"/>
  <c r="C62" i="12"/>
  <c r="E59" i="12"/>
  <c r="C59" i="12"/>
  <c r="C57" i="12"/>
  <c r="E39" i="12"/>
  <c r="D39" i="12" s="1"/>
  <c r="C39" i="12"/>
  <c r="C32" i="12"/>
  <c r="E32" i="12"/>
  <c r="D32" i="12" s="1"/>
  <c r="C28" i="12"/>
  <c r="E28" i="12"/>
  <c r="C24" i="12"/>
  <c r="E24" i="12"/>
  <c r="D24" i="12" s="1"/>
  <c r="E22" i="12"/>
  <c r="D22" i="12" s="1"/>
  <c r="C22" i="12"/>
  <c r="E18" i="12"/>
  <c r="C18" i="12"/>
  <c r="D59" i="12" l="1"/>
  <c r="E56" i="12"/>
  <c r="D127" i="12"/>
  <c r="D62" i="12"/>
  <c r="D78" i="12"/>
  <c r="E107" i="12"/>
  <c r="D107" i="12" s="1"/>
  <c r="D108" i="12"/>
  <c r="C122" i="12"/>
  <c r="D119" i="12"/>
  <c r="D18" i="12"/>
  <c r="D57" i="12"/>
  <c r="D71" i="12"/>
  <c r="D28" i="12"/>
  <c r="D123" i="12"/>
  <c r="C110" i="12"/>
  <c r="D110" i="12" s="1"/>
  <c r="C17" i="12"/>
  <c r="E118" i="12"/>
  <c r="D118" i="12" s="1"/>
  <c r="E74" i="12"/>
  <c r="D74" i="12" s="1"/>
  <c r="E70" i="12"/>
  <c r="D70" i="12" s="1"/>
  <c r="E77" i="12"/>
  <c r="D77" i="12" s="1"/>
  <c r="C121" i="12"/>
  <c r="C130" i="12"/>
  <c r="C129" i="12" s="1"/>
  <c r="C73" i="12"/>
  <c r="C61" i="12"/>
  <c r="E122" i="12"/>
  <c r="D122" i="12" s="1"/>
  <c r="E61" i="12"/>
  <c r="C56" i="12"/>
  <c r="C27" i="12"/>
  <c r="E27" i="12"/>
  <c r="E17" i="12"/>
  <c r="D17" i="12" s="1"/>
  <c r="E82" i="12"/>
  <c r="C82" i="12"/>
  <c r="D56" i="12" l="1"/>
  <c r="D61" i="12"/>
  <c r="D129" i="12"/>
  <c r="D130" i="12"/>
  <c r="D27" i="12"/>
  <c r="E81" i="12"/>
  <c r="D82" i="12"/>
  <c r="E73" i="12"/>
  <c r="D73" i="12" s="1"/>
  <c r="C11" i="12"/>
  <c r="B13" i="4"/>
  <c r="C13" i="4" s="1"/>
  <c r="E121" i="12"/>
  <c r="D121" i="12" s="1"/>
  <c r="C12" i="12"/>
  <c r="B16" i="4"/>
  <c r="C81" i="12"/>
  <c r="B10" i="4" s="1"/>
  <c r="C10" i="4" s="1"/>
  <c r="C10" i="12"/>
  <c r="B12" i="4"/>
  <c r="C12" i="4" s="1"/>
  <c r="C16" i="12"/>
  <c r="B7" i="4" s="1"/>
  <c r="C7" i="4" s="1"/>
  <c r="E16" i="12"/>
  <c r="D16" i="12" l="1"/>
  <c r="E10" i="12"/>
  <c r="D10" i="12" s="1"/>
  <c r="D81" i="12"/>
  <c r="E80" i="12"/>
  <c r="C80" i="12"/>
  <c r="E15" i="12"/>
  <c r="E11" i="12"/>
  <c r="D11" i="12" s="1"/>
  <c r="E12" i="12"/>
  <c r="D12" i="12" s="1"/>
  <c r="C9" i="12"/>
  <c r="C13" i="12" s="1"/>
  <c r="C7" i="12"/>
  <c r="C15" i="12"/>
  <c r="E7" i="12"/>
  <c r="D80" i="12" l="1"/>
  <c r="D15" i="12"/>
  <c r="D7" i="12"/>
  <c r="D9" i="12"/>
  <c r="C6" i="12"/>
  <c r="E13" i="12"/>
  <c r="D13" i="12" s="1"/>
  <c r="E6" i="12"/>
  <c r="E8" i="12"/>
  <c r="C8" i="12"/>
  <c r="C14" i="12" s="1"/>
  <c r="D8" i="12" l="1"/>
  <c r="D6" i="12"/>
  <c r="E14" i="12"/>
  <c r="D14" i="12" s="1"/>
  <c r="G9" i="8"/>
  <c r="G10" i="8" s="1"/>
  <c r="D10" i="6" l="1"/>
  <c r="C10" i="6"/>
  <c r="B10" i="6"/>
  <c r="G13" i="8" l="1"/>
  <c r="G14" i="8" s="1"/>
  <c r="G24" i="8" s="1"/>
  <c r="B18" i="4"/>
  <c r="C18" i="4" s="1"/>
  <c r="B14" i="4"/>
  <c r="C14" i="4" s="1"/>
  <c r="B11" i="4" l="1"/>
  <c r="C11" i="4" s="1"/>
  <c r="B6" i="4"/>
  <c r="C6" i="4" s="1"/>
  <c r="B9" i="4"/>
  <c r="B5" i="4" l="1"/>
  <c r="C5" i="4" s="1"/>
  <c r="C9" i="4"/>
</calcChain>
</file>

<file path=xl/sharedStrings.xml><?xml version="1.0" encoding="utf-8"?>
<sst xmlns="http://schemas.openxmlformats.org/spreadsheetml/2006/main" count="461" uniqueCount="181">
  <si>
    <t>IZVOR 11</t>
  </si>
  <si>
    <t>OPĆI PRIHODI I PRIMICI</t>
  </si>
  <si>
    <t>UKUPNO U LIMITU</t>
  </si>
  <si>
    <t>IZVOR 31</t>
  </si>
  <si>
    <t>IZVOR 41</t>
  </si>
  <si>
    <t>PRIHODI OD IGARA NA SREĆU</t>
  </si>
  <si>
    <t>IZVOR 43</t>
  </si>
  <si>
    <t>OSTALI PRIHODI ZA POSEBNE NAMJENE</t>
  </si>
  <si>
    <t>IZVOR 52</t>
  </si>
  <si>
    <t>OSTALE POMOĆI</t>
  </si>
  <si>
    <t>UKUPNO VAN LIMITA</t>
  </si>
  <si>
    <t>Opći prihodi i primici</t>
  </si>
  <si>
    <t>Materijalni rashodi</t>
  </si>
  <si>
    <t>Naknade troškova zaposlenima</t>
  </si>
  <si>
    <t>Službena putovanja</t>
  </si>
  <si>
    <t>Stručno usavršavanje zaposlenika</t>
  </si>
  <si>
    <t>Rashodi za usluge</t>
  </si>
  <si>
    <t>Intelektualne i osobne usluge</t>
  </si>
  <si>
    <t>Rashodi za materijal i energiju</t>
  </si>
  <si>
    <t>Uredski materijal i ostali materijalni rashodi</t>
  </si>
  <si>
    <t>Službena, radna i zaštitna odjeća i obuća</t>
  </si>
  <si>
    <t>Zdravstvene i veterinarske usluge</t>
  </si>
  <si>
    <t>Ostale usluge</t>
  </si>
  <si>
    <t>Ostali nespomenuti rashodi poslovanja</t>
  </si>
  <si>
    <t>Pristojbe i naknade</t>
  </si>
  <si>
    <t>Naknade građanima i kućanstvima na temelju osiguranja i druge naknade</t>
  </si>
  <si>
    <t>Prihodi od igara na sreću</t>
  </si>
  <si>
    <t>Naknade za rad predstavničkih i izvršnih tijela, povjerenstava i slično</t>
  </si>
  <si>
    <t>Ostali rashodi</t>
  </si>
  <si>
    <t>Tekuće donacije</t>
  </si>
  <si>
    <t>Tekuće donacije u novcu</t>
  </si>
  <si>
    <t>Rashodi za zaposlene</t>
  </si>
  <si>
    <t>Plaće (Bruto)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</si>
  <si>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</si>
  <si>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</si>
  <si>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</si>
  <si>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</si>
  <si>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</si>
  <si>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Doprinosi za mirovinsko osiguranje</t>
  </si>
  <si>
    <t>Doprinosi za obvezno zdravstveno osiguranje</t>
  </si>
  <si>
    <t>Naknade za prijevoz, za rad na terenu i odvojeni život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</si>
  <si>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</si>
  <si>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</si>
  <si>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</si>
  <si>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</si>
  <si>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</si>
  <si>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</si>
  <si>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</si>
  <si>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</si>
  <si>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Premije osiguranja</t>
  </si>
  <si>
    <t>Reprezentacija</t>
  </si>
  <si>
    <t>Članarine i norme</t>
  </si>
  <si>
    <t>Financijski rashodi</t>
  </si>
  <si>
    <t>Ostali financijski rashodi</t>
  </si>
  <si>
    <t>Bankarske usluge i usluge platnog prometa</t>
  </si>
  <si>
    <t>Vlastiti prihodi</t>
  </si>
  <si>
    <t>Materijal i sirovine</t>
  </si>
  <si>
    <t>Rashodi za nabavu proizvedene dugotrajne imovine</t>
  </si>
  <si>
    <t>Postrojenja i oprema</t>
  </si>
  <si>
    <t>Ostali prihodi za posebne namjene</t>
  </si>
  <si>
    <t>Uredska oprema i namještaj</t>
  </si>
  <si>
    <t>Pomoći EU</t>
  </si>
  <si>
    <t>Ostale pomoći</t>
  </si>
  <si>
    <t>Komunikacijska oprema</t>
  </si>
  <si>
    <t>Prijenosi između proračunskih korisnika istog proračuna</t>
  </si>
  <si>
    <t>Računalne usluge</t>
  </si>
  <si>
    <t>Rashodi za nabavu neproizvedene dugotrajne imovine</t>
  </si>
  <si>
    <t>Rashodi za dodatna ulaganja na nefinancijskoj imovini</t>
  </si>
  <si>
    <t>Dodatna ulaganja na građevinskim objektima</t>
  </si>
  <si>
    <t>Sredstva učešća za pomoći</t>
  </si>
  <si>
    <t>Medicinska i laboratorijska oprema</t>
  </si>
  <si>
    <t>Oprema za održavanje i zaštitu</t>
  </si>
  <si>
    <t>Instrumenti, uređaji i strojevi</t>
  </si>
  <si>
    <t>Kamate za primljene kredite i zajmove</t>
  </si>
  <si>
    <t>Kamate za primljene zajmove od trgovačkih društava i obrtnika izvan javnog sektora</t>
  </si>
  <si>
    <t>Prijevozna sredstva</t>
  </si>
  <si>
    <t>Prijevozna sredstva u cestovnom prometu</t>
  </si>
  <si>
    <t>VLASTITI PRIHODI</t>
  </si>
  <si>
    <t>UKUPNO</t>
  </si>
  <si>
    <t>Donacije</t>
  </si>
  <si>
    <t>Zatvori i kaznionice</t>
  </si>
  <si>
    <t>A630000</t>
  </si>
  <si>
    <t>IZVRŠAVANJE KAZNE ZATVORA, MJERE PRITVORA I ODGOJNE MJERE</t>
  </si>
  <si>
    <t>A630113</t>
  </si>
  <si>
    <t>IZVRŠAVANJE KAZNE ZATVORA, MJERE PRITVORA I ODGOJNE MJERE (IZ EVIDENCIJSKIH PRIHODA)</t>
  </si>
  <si>
    <t>II POSEBNI DIO</t>
  </si>
  <si>
    <t>Kazneno tijelo:</t>
  </si>
  <si>
    <t xml:space="preserve">FINANCIJSKI PLAN 2023. </t>
  </si>
  <si>
    <t>EUR</t>
  </si>
  <si>
    <t>I. OPĆI DIO</t>
  </si>
  <si>
    <t xml:space="preserve">A. RAČUN PRIHODA I RASHODA </t>
  </si>
  <si>
    <t>A1. PRIHODI POSLOVANJA I PRIHODI OD PRODAJE NEFINANCIJSKE IMOVINE</t>
  </si>
  <si>
    <t>Razred</t>
  </si>
  <si>
    <t>Skupina</t>
  </si>
  <si>
    <t>Izvor</t>
  </si>
  <si>
    <t>Naziv prihoda</t>
  </si>
  <si>
    <t>Plan za 2023. u eurima</t>
  </si>
  <si>
    <t>Prihodi poslovanja</t>
  </si>
  <si>
    <t>Prihodi od poreza</t>
  </si>
  <si>
    <t>Pomoći iz inozemstva i od subjekata unutar općeg proračuna</t>
  </si>
  <si>
    <t>Pomoći od međunarodnih organizacija te institucija i tijela EU (AOP 050 do 053)</t>
  </si>
  <si>
    <t>Europski socijalni fond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</si>
  <si>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</si>
  <si>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</si>
  <si>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</si>
  <si>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>Prihodi od imovine</t>
  </si>
  <si>
    <t xml:space="preserve"> Prihodi od upravnih i administrativnih pristojbi, pristojbi po posebnim propisima i naknada</t>
  </si>
  <si>
    <t>Prihodi po posebnim propisima</t>
  </si>
  <si>
    <t xml:space="preserve"> Prihodi od prodaje proizvoda i robe te pruženih usluga i prihodi od donacija</t>
  </si>
  <si>
    <t>Prihodi iz nadležnog proračuna i od HZZOa NA TEMELJU UGOVORNIH OBVEZA</t>
  </si>
  <si>
    <t>Kazne, upravne mjere i ostali prihodi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</si>
  <si>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</si>
  <si>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</si>
  <si>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</si>
  <si>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</si>
  <si>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</si>
  <si>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Europski socijalni fond ESF</t>
  </si>
  <si>
    <t>Prihodi od igara na sreeću</t>
  </si>
  <si>
    <t>Rashodi za nabavu nefinancijske imovine</t>
  </si>
  <si>
    <t>A.3. RASHODI PREMA IZVORIMA FINANCIRANJA</t>
  </si>
  <si>
    <t>BROJČANA OZNAKA I NAZIV</t>
  </si>
  <si>
    <t>UKUPNI RASHODI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</si>
  <si>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</si>
  <si>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</si>
  <si>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</si>
  <si>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</si>
  <si>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</si>
  <si>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</si>
  <si>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</si>
  <si>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</si>
  <si>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</si>
  <si>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</si>
  <si>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</si>
  <si>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</si>
  <si>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</si>
  <si>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</si>
  <si>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A) SAŽETAK RAČUNA PRIHODA I RASHODA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</si>
  <si>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</si>
  <si>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</si>
  <si>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</si>
  <si>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</si>
  <si>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</si>
  <si>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</si>
  <si>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</si>
  <si>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</si>
  <si>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</si>
  <si>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</si>
  <si>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</si>
  <si>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</si>
  <si>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</si>
  <si>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</si>
  <si>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** Napomena: Iznosi u stupcima Izvršenje 2021. i Plan 2022. preračunavaju se iz kuna u eure prema fiksnom tečaju konverzije (1 EUR=7,53450 kuna) i po pravilima za preračunavanje i zaokruživanje.</t>
  </si>
  <si>
    <t>A. 4. RASHODI PREMA FUNKCIJSKOJ KLASIFIKACIJI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</si>
  <si>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</si>
  <si>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</si>
  <si>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</si>
  <si>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</si>
  <si>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</si>
  <si>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</si>
  <si>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ZATVOR U GOSPIĆU</t>
  </si>
  <si>
    <t>povećanje/smanjinja</t>
  </si>
  <si>
    <t>I. izmjene i dopune</t>
  </si>
  <si>
    <t>I. Izmjene i dopune plana rashoda i izdataka za 2023. - 2025. (u EUR)</t>
  </si>
  <si>
    <t>povećanje/smanjenje</t>
  </si>
  <si>
    <t>I.izmjene i dopune</t>
  </si>
  <si>
    <t>Prihodi od financijske imovine</t>
  </si>
  <si>
    <t>Višegodišnji nasadi i osnovno stado</t>
  </si>
  <si>
    <t>Osnovno stado</t>
  </si>
  <si>
    <t>VIŠAK / MANJAK + NETO FINANCIRANJA</t>
  </si>
  <si>
    <t>Instrumenti, strojevi i uređaji</t>
  </si>
  <si>
    <t>Naknade za rad predstavničkih i izvršnih tijela povjerenstva i slično</t>
  </si>
  <si>
    <t>I.izmjene  i dopune</t>
  </si>
  <si>
    <t>II.izmjene i dopune</t>
  </si>
  <si>
    <t xml:space="preserve">Oprema za održavanje i zaštitu </t>
  </si>
  <si>
    <t>Premija osiguranja</t>
  </si>
  <si>
    <t>II. Izmjene i dopune</t>
  </si>
  <si>
    <t>I. Izmjene i dopune</t>
  </si>
  <si>
    <t>II. izmjene i dopune</t>
  </si>
  <si>
    <t>Financijski plan za 2023. godinu</t>
  </si>
  <si>
    <t>II. Izmjene i dopune plana rashoda i izdataka za 2023. - 2025. (u EUR)</t>
  </si>
  <si>
    <t>II. IZMJENE I DOPUNE FINANCIJSKOG PLANA PRORAČUNSKOG KORISNIKA DRŽAVNOG PRORAČUNA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</si>
</sst>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sz val="11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sz val="14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0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9"/>
      </patternFill>
    </fill>
    <fill>
      <patternFill patternType="solid">
        <fgColor indexed="43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18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</borders>
  <cellStyleXfs count="21">
    <xf numFmtId="0" fontId="0" fillId="0" borderId="0"/>
    <xf numFmtId="0" fontId="8" fillId="2" borderId="1" applyNumberFormat="0" applyProtection="0">
      <alignment horizontal="left" vertical="center" indent="1"/>
    </xf>
    <xf numFmtId="4" fontId="8" fillId="4" borderId="1" applyNumberFormat="0" applyProtection="0">
      <alignment horizontal="left" vertical="center" indent="1"/>
    </xf>
    <xf numFmtId="4" fontId="8" fillId="5" borderId="1" applyNumberFormat="0" applyProtection="0">
      <alignment vertical="center"/>
    </xf>
    <xf numFmtId="0" fontId="8" fillId="6" borderId="1" applyNumberFormat="0" applyProtection="0">
      <alignment horizontal="left" vertical="center" indent="1"/>
    </xf>
    <xf numFmtId="0" fontId="8" fillId="7" borderId="1" applyNumberFormat="0" applyProtection="0">
      <alignment horizontal="left" vertical="center" indent="1"/>
    </xf>
    <xf numFmtId="0" fontId="8" fillId="8" borderId="1" applyNumberFormat="0" applyProtection="0">
      <alignment horizontal="left" vertical="center" indent="1"/>
    </xf>
    <xf numFmtId="4" fontId="8" fillId="0" borderId="1" applyNumberFormat="0" applyProtection="0">
      <alignment horizontal="right" vertical="center"/>
    </xf>
    <xf numFmtId="0" fontId="13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3">
    <xf numFmtId="0" fontId="0" fillId="0" borderId="0" xfId="0"/>
    <xf numFmtId="0" fontId="9" fillId="2" borderId="1" xfId="1" quotePrefix="1" applyNumberFormat="1" applyFont="1" applyAlignment="1">
      <alignment horizontal="left" vertical="center" indent="2"/>
    </xf>
    <xf numFmtId="0" fontId="8" fillId="7" borderId="1" xfId="5" quotePrefix="1">
      <alignment horizontal="left" vertical="center" indent="1"/>
    </xf>
    <xf numFmtId="3" fontId="8" fillId="5" borderId="1" xfId="3" applyNumberFormat="1">
      <alignment vertical="center"/>
    </xf>
    <xf numFmtId="0" fontId="11" fillId="7" borderId="1" xfId="5" quotePrefix="1" applyFont="1">
      <alignment horizontal="left" vertical="center" indent="1"/>
    </xf>
    <xf numFmtId="0" fontId="8" fillId="8" borderId="1" xfId="6" quotePrefix="1" applyAlignment="1">
      <alignment horizontal="left" vertical="center" indent="4"/>
    </xf>
    <xf numFmtId="0" fontId="8" fillId="7" borderId="1" xfId="5" quotePrefix="1" applyNumberFormat="1" applyAlignment="1">
      <alignment horizontal="left" vertical="center" indent="6"/>
    </xf>
    <xf numFmtId="0" fontId="8" fillId="7" borderId="1" xfId="5" quotePrefix="1" applyNumberFormat="1" applyAlignment="1">
      <alignment horizontal="left" vertical="center" indent="7"/>
    </xf>
    <xf numFmtId="0" fontId="8" fillId="7" borderId="1" xfId="5" quotePrefix="1" applyNumberFormat="1" applyAlignment="1">
      <alignment horizontal="left" vertical="center" indent="8"/>
    </xf>
    <xf numFmtId="0" fontId="9" fillId="7" borderId="1" xfId="5" quotePrefix="1" applyNumberFormat="1" applyFont="1" applyAlignment="1">
      <alignment horizontal="left" vertical="center" indent="5"/>
    </xf>
    <xf numFmtId="0" fontId="8" fillId="7" borderId="1" xfId="5" quotePrefix="1" applyNumberFormat="1">
      <alignment horizontal="left" vertical="center" indent="1"/>
    </xf>
    <xf numFmtId="0" fontId="9" fillId="7" borderId="1" xfId="5" quotePrefix="1" applyNumberFormat="1" applyFont="1" applyAlignment="1">
      <alignment horizontal="center" vertical="center"/>
    </xf>
    <xf numFmtId="0" fontId="9" fillId="7" borderId="1" xfId="5" quotePrefix="1" applyFont="1">
      <alignment horizontal="left" vertical="center" indent="1"/>
    </xf>
    <xf numFmtId="0" fontId="8" fillId="7" borderId="2" xfId="5" quotePrefix="1" applyBorder="1">
      <alignment horizontal="left" vertical="center" indent="1"/>
    </xf>
    <xf numFmtId="0" fontId="13" fillId="0" borderId="0" xfId="8"/>
    <xf numFmtId="0" fontId="14" fillId="0" borderId="0" xfId="8" applyFont="1" applyAlignment="1">
      <alignment horizontal="center" vertical="center"/>
    </xf>
    <xf numFmtId="0" fontId="16" fillId="0" borderId="0" xfId="8" applyFont="1" applyAlignment="1">
      <alignment horizontal="center" vertical="center"/>
    </xf>
    <xf numFmtId="0" fontId="12" fillId="9" borderId="0" xfId="8" applyFont="1" applyFill="1" applyAlignment="1">
      <alignment horizontal="left"/>
    </xf>
    <xf numFmtId="0" fontId="14" fillId="0" borderId="0" xfId="8" applyFont="1"/>
    <xf numFmtId="0" fontId="15" fillId="10" borderId="0" xfId="8" applyFont="1" applyFill="1" applyAlignment="1">
      <alignment horizontal="right" vertical="center"/>
    </xf>
    <xf numFmtId="0" fontId="10" fillId="2" borderId="2" xfId="1" quotePrefix="1" applyFont="1" applyBorder="1" applyAlignment="1">
      <alignment horizontal="left" indent="1"/>
    </xf>
    <xf numFmtId="0" fontId="9" fillId="9" borderId="8" xfId="2" quotePrefix="1" applyNumberFormat="1" applyFont="1" applyFill="1" applyBorder="1" applyAlignment="1">
      <alignment horizontal="center" vertical="center" wrapText="1"/>
    </xf>
    <xf numFmtId="0" fontId="8" fillId="13" borderId="1" xfId="4" quotePrefix="1" applyNumberFormat="1" applyFill="1" applyAlignment="1">
      <alignment horizontal="left" vertical="center" indent="3"/>
    </xf>
    <xf numFmtId="0" fontId="8" fillId="13" borderId="2" xfId="4" quotePrefix="1" applyFill="1" applyBorder="1">
      <alignment horizontal="left" vertical="center" indent="1"/>
    </xf>
    <xf numFmtId="0" fontId="8" fillId="8" borderId="2" xfId="6" quotePrefix="1" applyBorder="1">
      <alignment horizontal="left" vertical="center" indent="1"/>
    </xf>
    <xf numFmtId="3" fontId="8" fillId="5" borderId="9" xfId="3" applyNumberFormat="1" applyBorder="1">
      <alignment vertical="center"/>
    </xf>
    <xf numFmtId="0" fontId="9" fillId="7" borderId="2" xfId="5" quotePrefix="1" applyFont="1" applyBorder="1">
      <alignment horizontal="left" vertical="center" indent="1"/>
    </xf>
    <xf numFmtId="3" fontId="9" fillId="5" borderId="9" xfId="3" applyNumberFormat="1" applyFont="1" applyBorder="1">
      <alignment vertical="center"/>
    </xf>
    <xf numFmtId="3" fontId="8" fillId="0" borderId="9" xfId="7" applyNumberFormat="1" applyBorder="1">
      <alignment horizontal="right" vertical="center"/>
    </xf>
    <xf numFmtId="0" fontId="18" fillId="0" borderId="0" xfId="9" applyFont="1" applyAlignment="1">
      <alignment horizontal="center" vertical="center" wrapText="1"/>
    </xf>
    <xf numFmtId="0" fontId="7" fillId="0" borderId="0" xfId="9"/>
    <xf numFmtId="0" fontId="21" fillId="0" borderId="0" xfId="9" applyFont="1" applyAlignment="1">
      <alignment vertical="center" wrapText="1"/>
    </xf>
    <xf numFmtId="0" fontId="23" fillId="14" borderId="3" xfId="9" applyFont="1" applyFill="1" applyBorder="1" applyAlignment="1">
      <alignment horizontal="center" vertical="center" wrapText="1"/>
    </xf>
    <xf numFmtId="0" fontId="17" fillId="16" borderId="3" xfId="9" applyFont="1" applyFill="1" applyBorder="1" applyAlignment="1">
      <alignment horizontal="left" vertical="center" wrapText="1"/>
    </xf>
    <xf numFmtId="0" fontId="25" fillId="16" borderId="3" xfId="9" applyFont="1" applyFill="1" applyBorder="1" applyAlignment="1">
      <alignment horizontal="left" vertical="center" wrapText="1"/>
    </xf>
    <xf numFmtId="3" fontId="21" fillId="16" borderId="4" xfId="9" applyNumberFormat="1" applyFont="1" applyFill="1" applyBorder="1" applyAlignment="1">
      <alignment horizontal="right"/>
    </xf>
    <xf numFmtId="3" fontId="7" fillId="0" borderId="0" xfId="9" applyNumberFormat="1"/>
    <xf numFmtId="0" fontId="27" fillId="16" borderId="3" xfId="9" quotePrefix="1" applyFont="1" applyFill="1" applyBorder="1" applyAlignment="1">
      <alignment horizontal="left" vertical="center" wrapText="1"/>
    </xf>
    <xf numFmtId="3" fontId="23" fillId="16" borderId="4" xfId="9" applyNumberFormat="1" applyFont="1" applyFill="1" applyBorder="1" applyAlignment="1">
      <alignment horizontal="right"/>
    </xf>
    <xf numFmtId="0" fontId="27" fillId="16" borderId="3" xfId="9" quotePrefix="1" applyFont="1" applyFill="1" applyBorder="1" applyAlignment="1">
      <alignment horizontal="left" vertical="center" wrapText="1" indent="1"/>
    </xf>
    <xf numFmtId="0" fontId="27" fillId="16" borderId="3" xfId="9" applyFont="1" applyFill="1" applyBorder="1" applyAlignment="1">
      <alignment horizontal="left" vertical="center" indent="1"/>
    </xf>
    <xf numFmtId="0" fontId="27" fillId="16" borderId="3" xfId="9" applyFont="1" applyFill="1" applyBorder="1" applyAlignment="1">
      <alignment horizontal="left" vertical="center" wrapText="1" indent="1"/>
    </xf>
    <xf numFmtId="3" fontId="21" fillId="16" borderId="3" xfId="9" applyNumberFormat="1" applyFont="1" applyFill="1" applyBorder="1" applyAlignment="1">
      <alignment horizontal="right"/>
    </xf>
    <xf numFmtId="0" fontId="36" fillId="16" borderId="3" xfId="9" applyFont="1" applyFill="1" applyBorder="1" applyAlignment="1">
      <alignment horizontal="left" vertical="center"/>
    </xf>
    <xf numFmtId="0" fontId="27" fillId="16" borderId="3" xfId="9" applyFont="1" applyFill="1" applyBorder="1" applyAlignment="1">
      <alignment horizontal="left" vertical="center"/>
    </xf>
    <xf numFmtId="0" fontId="7" fillId="0" borderId="0" xfId="9" applyAlignment="1">
      <alignment horizontal="right"/>
    </xf>
    <xf numFmtId="0" fontId="18" fillId="0" borderId="0" xfId="10" applyFont="1" applyAlignment="1">
      <alignment horizontal="center" vertical="center" wrapText="1"/>
    </xf>
    <xf numFmtId="0" fontId="6" fillId="0" borderId="0" xfId="10"/>
    <xf numFmtId="0" fontId="21" fillId="0" borderId="0" xfId="10" applyFont="1" applyAlignment="1">
      <alignment vertical="center" wrapText="1"/>
    </xf>
    <xf numFmtId="0" fontId="23" fillId="0" borderId="0" xfId="10" applyFont="1" applyAlignment="1">
      <alignment vertical="center" wrapText="1"/>
    </xf>
    <xf numFmtId="0" fontId="23" fillId="14" borderId="3" xfId="10" applyFont="1" applyFill="1" applyBorder="1" applyAlignment="1">
      <alignment horizontal="center" vertical="center" wrapText="1"/>
    </xf>
    <xf numFmtId="0" fontId="23" fillId="14" borderId="4" xfId="10" applyFont="1" applyFill="1" applyBorder="1" applyAlignment="1">
      <alignment horizontal="center" vertical="center" wrapText="1"/>
    </xf>
    <xf numFmtId="0" fontId="23" fillId="13" borderId="3" xfId="10" applyFont="1" applyFill="1" applyBorder="1" applyAlignment="1">
      <alignment horizontal="center" vertical="center" wrapText="1"/>
    </xf>
    <xf numFmtId="0" fontId="17" fillId="15" borderId="3" xfId="10" applyFont="1" applyFill="1" applyBorder="1" applyAlignment="1">
      <alignment horizontal="left" vertical="center" wrapText="1"/>
    </xf>
    <xf numFmtId="3" fontId="24" fillId="15" borderId="4" xfId="10" applyNumberFormat="1" applyFont="1" applyFill="1" applyBorder="1" applyAlignment="1">
      <alignment horizontal="right"/>
    </xf>
    <xf numFmtId="0" fontId="17" fillId="16" borderId="3" xfId="10" applyFont="1" applyFill="1" applyBorder="1" applyAlignment="1">
      <alignment horizontal="left" vertical="center" wrapText="1"/>
    </xf>
    <xf numFmtId="0" fontId="25" fillId="13" borderId="3" xfId="10" applyFont="1" applyFill="1" applyBorder="1" applyAlignment="1">
      <alignment horizontal="left" vertical="center" wrapText="1"/>
    </xf>
    <xf numFmtId="0" fontId="25" fillId="16" borderId="3" xfId="10" applyFont="1" applyFill="1" applyBorder="1" applyAlignment="1">
      <alignment horizontal="left" vertical="center" wrapText="1"/>
    </xf>
    <xf numFmtId="49" fontId="26" fillId="13" borderId="11" xfId="10" applyNumberFormat="1" applyFont="1" applyFill="1" applyBorder="1" applyAlignment="1" applyProtection="1">
      <alignment horizontal="left" vertical="top" wrapText="1"/>
      <protection hidden="1"/>
    </xf>
    <xf numFmtId="3" fontId="21" fillId="13" borderId="4" xfId="10" applyNumberFormat="1" applyFont="1" applyFill="1" applyBorder="1" applyAlignment="1">
      <alignment horizontal="right"/>
    </xf>
    <xf numFmtId="0" fontId="25" fillId="0" borderId="3" xfId="10" applyFont="1" applyBorder="1" applyAlignment="1">
      <alignment horizontal="left" vertical="center" wrapText="1"/>
    </xf>
    <xf numFmtId="0" fontId="27" fillId="16" borderId="3" xfId="10" quotePrefix="1" applyFont="1" applyFill="1" applyBorder="1" applyAlignment="1">
      <alignment horizontal="left" vertical="center"/>
    </xf>
    <xf numFmtId="3" fontId="21" fillId="16" borderId="4" xfId="10" applyNumberFormat="1" applyFont="1" applyFill="1" applyBorder="1" applyAlignment="1">
      <alignment horizontal="right"/>
    </xf>
    <xf numFmtId="0" fontId="37" fillId="16" borderId="3" xfId="10" quotePrefix="1" applyFont="1" applyFill="1" applyBorder="1" applyAlignment="1">
      <alignment horizontal="left" vertical="center"/>
    </xf>
    <xf numFmtId="49" fontId="25" fillId="0" borderId="12" xfId="10" applyNumberFormat="1" applyFont="1" applyBorder="1" applyAlignment="1" applyProtection="1">
      <alignment horizontal="left" vertical="top" wrapText="1"/>
      <protection hidden="1"/>
    </xf>
    <xf numFmtId="49" fontId="25" fillId="0" borderId="3" xfId="10" applyNumberFormat="1" applyFont="1" applyBorder="1" applyAlignment="1" applyProtection="1">
      <alignment horizontal="left" vertical="top" wrapText="1"/>
      <protection hidden="1"/>
    </xf>
    <xf numFmtId="49" fontId="25" fillId="0" borderId="11" xfId="10" applyNumberFormat="1" applyFont="1" applyBorder="1" applyAlignment="1" applyProtection="1">
      <alignment horizontal="left" vertical="top" wrapText="1"/>
      <protection hidden="1"/>
    </xf>
    <xf numFmtId="0" fontId="25" fillId="16" borderId="3" xfId="10" quotePrefix="1" applyFont="1" applyFill="1" applyBorder="1" applyAlignment="1">
      <alignment horizontal="left" vertical="center"/>
    </xf>
    <xf numFmtId="0" fontId="25" fillId="0" borderId="3" xfId="10" quotePrefix="1" applyFont="1" applyBorder="1" applyAlignment="1">
      <alignment horizontal="left" vertical="center"/>
    </xf>
    <xf numFmtId="0" fontId="27" fillId="0" borderId="3" xfId="10" quotePrefix="1" applyFont="1" applyBorder="1" applyAlignment="1">
      <alignment horizontal="left" vertical="center" wrapText="1"/>
    </xf>
    <xf numFmtId="0" fontId="38" fillId="16" borderId="3" xfId="10" applyFont="1" applyFill="1" applyBorder="1" applyAlignment="1">
      <alignment horizontal="left" vertical="center" wrapText="1"/>
    </xf>
    <xf numFmtId="0" fontId="25" fillId="13" borderId="3" xfId="10" quotePrefix="1" applyFont="1" applyFill="1" applyBorder="1" applyAlignment="1">
      <alignment horizontal="left" vertical="center"/>
    </xf>
    <xf numFmtId="3" fontId="21" fillId="0" borderId="4" xfId="10" applyNumberFormat="1" applyFont="1" applyBorder="1" applyAlignment="1">
      <alignment horizontal="right"/>
    </xf>
    <xf numFmtId="0" fontId="17" fillId="16" borderId="3" xfId="10" quotePrefix="1" applyFont="1" applyFill="1" applyBorder="1" applyAlignment="1">
      <alignment horizontal="left" vertical="center"/>
    </xf>
    <xf numFmtId="0" fontId="27" fillId="0" borderId="3" xfId="10" quotePrefix="1" applyFont="1" applyBorder="1" applyAlignment="1">
      <alignment horizontal="left" vertical="center"/>
    </xf>
    <xf numFmtId="0" fontId="17" fillId="15" borderId="3" xfId="10" quotePrefix="1" applyFont="1" applyFill="1" applyBorder="1" applyAlignment="1">
      <alignment horizontal="left" vertical="center"/>
    </xf>
    <xf numFmtId="0" fontId="25" fillId="15" borderId="3" xfId="10" quotePrefix="1" applyFont="1" applyFill="1" applyBorder="1" applyAlignment="1">
      <alignment horizontal="left" vertical="center"/>
    </xf>
    <xf numFmtId="0" fontId="27" fillId="15" borderId="3" xfId="10" quotePrefix="1" applyFont="1" applyFill="1" applyBorder="1" applyAlignment="1">
      <alignment horizontal="left" vertical="center"/>
    </xf>
    <xf numFmtId="0" fontId="25" fillId="15" borderId="3" xfId="10" applyFont="1" applyFill="1" applyBorder="1" applyAlignment="1">
      <alignment horizontal="left" vertical="center" wrapText="1"/>
    </xf>
    <xf numFmtId="3" fontId="19" fillId="15" borderId="4" xfId="10" applyNumberFormat="1" applyFont="1" applyFill="1" applyBorder="1" applyAlignment="1">
      <alignment horizontal="right"/>
    </xf>
    <xf numFmtId="0" fontId="25" fillId="13" borderId="3" xfId="10" quotePrefix="1" applyFont="1" applyFill="1" applyBorder="1" applyAlignment="1">
      <alignment horizontal="left" vertical="center" wrapText="1"/>
    </xf>
    <xf numFmtId="3" fontId="24" fillId="0" borderId="0" xfId="10" applyNumberFormat="1" applyFont="1" applyAlignment="1">
      <alignment horizontal="center" vertical="center" wrapText="1"/>
    </xf>
    <xf numFmtId="3" fontId="23" fillId="15" borderId="4" xfId="10" applyNumberFormat="1" applyFont="1" applyFill="1" applyBorder="1" applyAlignment="1">
      <alignment horizontal="right"/>
    </xf>
    <xf numFmtId="0" fontId="27" fillId="13" borderId="3" xfId="10" quotePrefix="1" applyFont="1" applyFill="1" applyBorder="1" applyAlignment="1">
      <alignment horizontal="left" vertical="center"/>
    </xf>
    <xf numFmtId="0" fontId="27" fillId="16" borderId="3" xfId="10" quotePrefix="1" applyFont="1" applyFill="1" applyBorder="1" applyAlignment="1">
      <alignment horizontal="left" vertical="center" wrapText="1"/>
    </xf>
    <xf numFmtId="0" fontId="17" fillId="15" borderId="3" xfId="10" applyFont="1" applyFill="1" applyBorder="1" applyAlignment="1">
      <alignment horizontal="left" vertical="center"/>
    </xf>
    <xf numFmtId="0" fontId="17" fillId="15" borderId="3" xfId="10" applyFont="1" applyFill="1" applyBorder="1" applyAlignment="1">
      <alignment vertical="center" wrapText="1"/>
    </xf>
    <xf numFmtId="0" fontId="25" fillId="13" borderId="3" xfId="10" applyFont="1" applyFill="1" applyBorder="1" applyAlignment="1">
      <alignment vertical="center" wrapText="1"/>
    </xf>
    <xf numFmtId="0" fontId="17" fillId="0" borderId="3" xfId="10" applyFont="1" applyBorder="1" applyAlignment="1">
      <alignment horizontal="left" vertical="center"/>
    </xf>
    <xf numFmtId="0" fontId="5" fillId="0" borderId="0" xfId="11"/>
    <xf numFmtId="0" fontId="18" fillId="0" borderId="0" xfId="11" applyFont="1" applyAlignment="1">
      <alignment horizontal="center" vertical="center" wrapText="1"/>
    </xf>
    <xf numFmtId="0" fontId="21" fillId="0" borderId="0" xfId="11" applyFont="1" applyAlignment="1">
      <alignment vertical="center" wrapText="1"/>
    </xf>
    <xf numFmtId="0" fontId="18" fillId="0" borderId="0" xfId="11" applyFont="1" applyAlignment="1">
      <alignment horizontal="left" wrapText="1"/>
    </xf>
    <xf numFmtId="0" fontId="28" fillId="0" borderId="0" xfId="11" applyFont="1" applyAlignment="1">
      <alignment wrapText="1"/>
    </xf>
    <xf numFmtId="0" fontId="29" fillId="0" borderId="0" xfId="11" applyFont="1" applyAlignment="1">
      <alignment wrapText="1"/>
    </xf>
    <xf numFmtId="0" fontId="18" fillId="0" borderId="10" xfId="11" applyFont="1" applyBorder="1" applyAlignment="1">
      <alignment horizontal="center" vertical="center" wrapText="1"/>
    </xf>
    <xf numFmtId="0" fontId="14" fillId="0" borderId="10" xfId="11" applyFont="1" applyBorder="1" applyAlignment="1">
      <alignment horizontal="center" vertical="center"/>
    </xf>
    <xf numFmtId="0" fontId="30" fillId="0" borderId="10" xfId="11" applyFont="1" applyBorder="1" applyAlignment="1">
      <alignment horizontal="right" vertical="center"/>
    </xf>
    <xf numFmtId="0" fontId="23" fillId="0" borderId="5" xfId="11" quotePrefix="1" applyFont="1" applyBorder="1" applyAlignment="1">
      <alignment horizontal="left" wrapText="1"/>
    </xf>
    <xf numFmtId="0" fontId="23" fillId="0" borderId="6" xfId="11" quotePrefix="1" applyFont="1" applyBorder="1" applyAlignment="1">
      <alignment horizontal="left" wrapText="1"/>
    </xf>
    <xf numFmtId="0" fontId="23" fillId="0" borderId="6" xfId="11" quotePrefix="1" applyFont="1" applyBorder="1" applyAlignment="1">
      <alignment horizontal="center" wrapText="1"/>
    </xf>
    <xf numFmtId="0" fontId="23" fillId="0" borderId="6" xfId="11" quotePrefix="1" applyFont="1" applyBorder="1" applyAlignment="1">
      <alignment horizontal="left"/>
    </xf>
    <xf numFmtId="3" fontId="23" fillId="0" borderId="3" xfId="11" applyNumberFormat="1" applyFont="1" applyBorder="1" applyAlignment="1">
      <alignment horizontal="right"/>
    </xf>
    <xf numFmtId="3" fontId="23" fillId="3" borderId="3" xfId="11" applyNumberFormat="1" applyFont="1" applyFill="1" applyBorder="1" applyAlignment="1">
      <alignment horizontal="right"/>
    </xf>
    <xf numFmtId="0" fontId="17" fillId="3" borderId="5" xfId="11" applyFont="1" applyFill="1" applyBorder="1" applyAlignment="1">
      <alignment horizontal="left" vertical="center"/>
    </xf>
    <xf numFmtId="0" fontId="25" fillId="3" borderId="6" xfId="11" applyFont="1" applyFill="1" applyBorder="1" applyAlignment="1">
      <alignment vertical="center"/>
    </xf>
    <xf numFmtId="0" fontId="28" fillId="0" borderId="0" xfId="11" applyFont="1" applyAlignment="1">
      <alignment horizontal="center" vertical="center" wrapText="1"/>
    </xf>
    <xf numFmtId="0" fontId="21" fillId="0" borderId="0" xfId="11" applyFont="1"/>
    <xf numFmtId="3" fontId="21" fillId="0" borderId="0" xfId="11" applyNumberFormat="1" applyFont="1"/>
    <xf numFmtId="0" fontId="31" fillId="0" borderId="0" xfId="11" quotePrefix="1" applyFont="1" applyAlignment="1">
      <alignment horizontal="left" wrapText="1"/>
    </xf>
    <xf numFmtId="0" fontId="32" fillId="0" borderId="0" xfId="11" applyFont="1" applyAlignment="1">
      <alignment wrapText="1"/>
    </xf>
    <xf numFmtId="3" fontId="19" fillId="0" borderId="0" xfId="11" applyNumberFormat="1" applyFont="1" applyAlignment="1">
      <alignment horizontal="right"/>
    </xf>
    <xf numFmtId="14" fontId="21" fillId="0" borderId="0" xfId="11" applyNumberFormat="1" applyFont="1" applyAlignment="1">
      <alignment wrapText="1"/>
    </xf>
    <xf numFmtId="0" fontId="39" fillId="0" borderId="0" xfId="8" applyFont="1" applyAlignment="1">
      <alignment horizontal="left"/>
    </xf>
    <xf numFmtId="0" fontId="40" fillId="0" borderId="0" xfId="8" applyFont="1" applyAlignment="1">
      <alignment horizontal="left"/>
    </xf>
    <xf numFmtId="0" fontId="3" fillId="0" borderId="0" xfId="13"/>
    <xf numFmtId="0" fontId="17" fillId="11" borderId="2" xfId="1" quotePrefix="1" applyFont="1" applyFill="1" applyBorder="1" applyAlignment="1">
      <alignment horizontal="center" vertical="center"/>
    </xf>
    <xf numFmtId="0" fontId="8" fillId="12" borderId="7" xfId="2" quotePrefix="1" applyNumberFormat="1" applyFill="1" applyBorder="1" applyAlignment="1">
      <alignment horizontal="center" vertical="center" wrapText="1"/>
    </xf>
    <xf numFmtId="0" fontId="8" fillId="5" borderId="1" xfId="3" applyNumberFormat="1">
      <alignment vertical="center"/>
    </xf>
    <xf numFmtId="3" fontId="3" fillId="0" borderId="0" xfId="13" applyNumberFormat="1"/>
    <xf numFmtId="0" fontId="8" fillId="12" borderId="0" xfId="2" applyNumberFormat="1" applyFill="1" applyBorder="1" applyAlignment="1">
      <alignment horizontal="center" vertical="center" wrapText="1"/>
    </xf>
    <xf numFmtId="0" fontId="41" fillId="0" borderId="3" xfId="14" applyFont="1" applyFill="1" applyBorder="1" applyAlignment="1">
      <alignment horizontal="left" vertical="center" wrapText="1"/>
    </xf>
    <xf numFmtId="3" fontId="6" fillId="0" borderId="0" xfId="10" applyNumberFormat="1"/>
    <xf numFmtId="0" fontId="2" fillId="0" borderId="0" xfId="10" applyFont="1"/>
    <xf numFmtId="3" fontId="8" fillId="0" borderId="14" xfId="7" applyNumberFormat="1" applyBorder="1">
      <alignment horizontal="right" vertical="center"/>
    </xf>
    <xf numFmtId="3" fontId="8" fillId="5" borderId="15" xfId="3" applyNumberFormat="1" applyBorder="1">
      <alignment vertical="center"/>
    </xf>
    <xf numFmtId="3" fontId="8" fillId="0" borderId="13" xfId="7" applyNumberFormat="1" applyBorder="1">
      <alignment horizontal="right" vertical="center"/>
    </xf>
    <xf numFmtId="3" fontId="8" fillId="16" borderId="9" xfId="3" applyNumberFormat="1" applyFill="1" applyBorder="1">
      <alignment vertical="center"/>
    </xf>
    <xf numFmtId="3" fontId="8" fillId="17" borderId="9" xfId="7" applyNumberFormat="1" applyFill="1" applyBorder="1">
      <alignment horizontal="right" vertical="center"/>
    </xf>
    <xf numFmtId="3" fontId="21" fillId="17" borderId="4" xfId="10" applyNumberFormat="1" applyFont="1" applyFill="1" applyBorder="1" applyAlignment="1">
      <alignment horizontal="right"/>
    </xf>
    <xf numFmtId="0" fontId="8" fillId="7" borderId="1" xfId="5" quotePrefix="1" applyNumberFormat="1" applyAlignment="1">
      <alignment horizontal="center" vertical="center"/>
    </xf>
    <xf numFmtId="3" fontId="9" fillId="17" borderId="9" xfId="7" applyNumberFormat="1" applyFont="1" applyFill="1" applyBorder="1">
      <alignment horizontal="right" vertical="center"/>
    </xf>
    <xf numFmtId="0" fontId="23" fillId="17" borderId="3" xfId="10" applyFont="1" applyFill="1" applyBorder="1" applyAlignment="1">
      <alignment horizontal="center" vertical="center" wrapText="1"/>
    </xf>
    <xf numFmtId="0" fontId="14" fillId="17" borderId="3" xfId="9" applyFont="1" applyFill="1" applyBorder="1" applyAlignment="1">
      <alignment horizontal="center" vertical="center"/>
    </xf>
    <xf numFmtId="0" fontId="25" fillId="0" borderId="6" xfId="11" applyFont="1" applyBorder="1" applyAlignment="1">
      <alignment vertical="center" wrapText="1"/>
    </xf>
    <xf numFmtId="0" fontId="17" fillId="0" borderId="4" xfId="11" applyFont="1" applyBorder="1" applyAlignment="1">
      <alignment horizontal="left" vertical="center" wrapText="1"/>
    </xf>
    <xf numFmtId="0" fontId="18" fillId="0" borderId="0" xfId="11" applyFont="1" applyAlignment="1">
      <alignment horizontal="center" vertical="center"/>
    </xf>
    <xf numFmtId="0" fontId="21" fillId="0" borderId="0" xfId="11" applyFont="1" applyAlignment="1"/>
    <xf numFmtId="3" fontId="21" fillId="0" borderId="0" xfId="11" applyNumberFormat="1" applyFont="1" applyAlignment="1"/>
    <xf numFmtId="0" fontId="5" fillId="0" borderId="0" xfId="11" applyAlignment="1"/>
    <xf numFmtId="0" fontId="23" fillId="13" borderId="6" xfId="11" quotePrefix="1" applyFont="1" applyFill="1" applyBorder="1" applyAlignment="1">
      <alignment horizontal="center" vertical="center" wrapText="1"/>
    </xf>
    <xf numFmtId="3" fontId="25" fillId="3" borderId="6" xfId="11" applyNumberFormat="1" applyFont="1" applyFill="1" applyBorder="1" applyAlignment="1">
      <alignment vertical="center"/>
    </xf>
    <xf numFmtId="3" fontId="23" fillId="0" borderId="3" xfId="18" applyNumberFormat="1" applyFont="1" applyBorder="1" applyAlignment="1">
      <alignment horizontal="right"/>
    </xf>
    <xf numFmtId="3" fontId="23" fillId="0" borderId="3" xfId="18" applyNumberFormat="1" applyFont="1" applyBorder="1" applyAlignment="1">
      <alignment horizontal="right"/>
    </xf>
    <xf numFmtId="3" fontId="23" fillId="0" borderId="3" xfId="18" applyNumberFormat="1" applyFont="1" applyBorder="1" applyAlignment="1">
      <alignment horizontal="right"/>
    </xf>
    <xf numFmtId="3" fontId="23" fillId="0" borderId="3" xfId="18" applyNumberFormat="1" applyFont="1" applyBorder="1" applyAlignment="1">
      <alignment horizontal="right"/>
    </xf>
    <xf numFmtId="0" fontId="33" fillId="0" borderId="0" xfId="11" applyFont="1" applyAlignment="1">
      <alignment wrapText="1"/>
    </xf>
    <xf numFmtId="0" fontId="35" fillId="0" borderId="0" xfId="11" applyFont="1" applyAlignment="1">
      <alignment wrapText="1"/>
    </xf>
    <xf numFmtId="0" fontId="17" fillId="0" borderId="5" xfId="11" quotePrefix="1" applyFont="1" applyBorder="1" applyAlignment="1">
      <alignment horizontal="left" vertical="center" wrapText="1"/>
    </xf>
    <xf numFmtId="0" fontId="25" fillId="0" borderId="6" xfId="11" applyFont="1" applyBorder="1" applyAlignment="1">
      <alignment vertical="center" wrapText="1"/>
    </xf>
    <xf numFmtId="0" fontId="17" fillId="0" borderId="5" xfId="11" quotePrefix="1" applyFont="1" applyBorder="1" applyAlignment="1">
      <alignment horizontal="left" vertical="center"/>
    </xf>
    <xf numFmtId="0" fontId="25" fillId="0" borderId="6" xfId="11" applyFont="1" applyBorder="1" applyAlignment="1">
      <alignment vertical="center"/>
    </xf>
    <xf numFmtId="0" fontId="17" fillId="3" borderId="5" xfId="11" quotePrefix="1" applyFont="1" applyFill="1" applyBorder="1" applyAlignment="1">
      <alignment horizontal="left" vertical="center" wrapText="1"/>
    </xf>
    <xf numFmtId="0" fontId="25" fillId="3" borderId="6" xfId="11" applyFont="1" applyFill="1" applyBorder="1" applyAlignment="1">
      <alignment vertical="center" wrapText="1"/>
    </xf>
    <xf numFmtId="0" fontId="19" fillId="0" borderId="0" xfId="11" applyFont="1" applyAlignment="1">
      <alignment horizontal="center" vertical="center" wrapText="1"/>
    </xf>
    <xf numFmtId="0" fontId="22" fillId="0" borderId="0" xfId="11" applyFont="1" applyAlignment="1">
      <alignment wrapText="1"/>
    </xf>
    <xf numFmtId="0" fontId="17" fillId="0" borderId="5" xfId="11" applyFont="1" applyBorder="1" applyAlignment="1">
      <alignment horizontal="left" vertical="center" wrapText="1"/>
    </xf>
    <xf numFmtId="0" fontId="17" fillId="0" borderId="6" xfId="11" applyFont="1" applyBorder="1" applyAlignment="1">
      <alignment horizontal="left" vertical="center" wrapText="1"/>
    </xf>
    <xf numFmtId="0" fontId="17" fillId="0" borderId="4" xfId="11" applyFont="1" applyBorder="1" applyAlignment="1">
      <alignment horizontal="left" vertical="center" wrapText="1"/>
    </xf>
    <xf numFmtId="0" fontId="23" fillId="0" borderId="5" xfId="11" quotePrefix="1" applyFont="1" applyBorder="1" applyAlignment="1">
      <alignment horizontal="left" wrapText="1"/>
    </xf>
    <xf numFmtId="0" fontId="23" fillId="0" borderId="6" xfId="11" quotePrefix="1" applyFont="1" applyBorder="1" applyAlignment="1">
      <alignment horizontal="left" wrapText="1"/>
    </xf>
    <xf numFmtId="0" fontId="23" fillId="0" borderId="4" xfId="11" quotePrefix="1" applyFont="1" applyBorder="1" applyAlignment="1">
      <alignment horizontal="left" wrapText="1"/>
    </xf>
    <xf numFmtId="0" fontId="17" fillId="3" borderId="5" xfId="11" applyFont="1" applyFill="1" applyBorder="1" applyAlignment="1">
      <alignment horizontal="left" vertical="center" wrapText="1"/>
    </xf>
    <xf numFmtId="0" fontId="25" fillId="3" borderId="6" xfId="11" applyFont="1" applyFill="1" applyBorder="1" applyAlignment="1">
      <alignment vertical="center"/>
    </xf>
    <xf numFmtId="0" fontId="19" fillId="0" borderId="0" xfId="11" applyFont="1" applyAlignment="1">
      <alignment horizontal="center" vertical="top" wrapText="1"/>
    </xf>
    <xf numFmtId="0" fontId="19" fillId="0" borderId="0" xfId="10" applyFont="1" applyAlignment="1">
      <alignment horizontal="center" vertical="center" wrapText="1"/>
    </xf>
    <xf numFmtId="0" fontId="20" fillId="0" borderId="0" xfId="10" applyFont="1" applyAlignment="1">
      <alignment vertical="center" wrapText="1"/>
    </xf>
    <xf numFmtId="0" fontId="22" fillId="0" borderId="0" xfId="10" applyFont="1" applyAlignment="1">
      <alignment wrapText="1"/>
    </xf>
    <xf numFmtId="0" fontId="22" fillId="0" borderId="0" xfId="10" applyFont="1" applyAlignment="1">
      <alignment vertical="center" wrapText="1"/>
    </xf>
    <xf numFmtId="14" fontId="21" fillId="0" borderId="10" xfId="10" applyNumberFormat="1" applyFont="1" applyBorder="1" applyAlignment="1">
      <alignment horizontal="center" vertical="center" wrapText="1"/>
    </xf>
    <xf numFmtId="0" fontId="21" fillId="0" borderId="10" xfId="10" applyFont="1" applyBorder="1" applyAlignment="1">
      <alignment horizontal="center" vertical="center" wrapText="1"/>
    </xf>
    <xf numFmtId="0" fontId="19" fillId="0" borderId="0" xfId="9" applyFont="1" applyAlignment="1">
      <alignment horizontal="center" vertical="center" wrapText="1"/>
    </xf>
    <xf numFmtId="0" fontId="22" fillId="0" borderId="0" xfId="9" applyFont="1" applyAlignment="1">
      <alignment vertical="center" wrapText="1"/>
    </xf>
  </cellXfs>
  <cellStyles count="21">
    <cellStyle name="Normalno" xfId="0" builtinId="0"/>
    <cellStyle name="Normalno 2" xfId="8" xr:uid="{00000000-0005-0000-0000-000001000000}"/>
    <cellStyle name="Normalno 3" xfId="9" xr:uid="{00000000-0005-0000-0000-000002000000}"/>
    <cellStyle name="Normalno 3 2" xfId="16" xr:uid="{84ABD62E-B215-40AF-B9B6-83106B579F8C}"/>
    <cellStyle name="Normalno 4" xfId="10" xr:uid="{00000000-0005-0000-0000-000003000000}"/>
    <cellStyle name="Normalno 4 2" xfId="17" xr:uid="{32F073AA-817B-48C1-B76C-E0C03B485076}"/>
    <cellStyle name="Normalno 5" xfId="11" xr:uid="{00000000-0005-0000-0000-000004000000}"/>
    <cellStyle name="Normalno 5 2" xfId="18" xr:uid="{010CC7FD-1327-439F-8F62-87089D0A456E}"/>
    <cellStyle name="Normalno 6" xfId="12" xr:uid="{00000000-0005-0000-0000-000005000000}"/>
    <cellStyle name="Normalno 6 2" xfId="19" xr:uid="{90D6F5F7-E38A-4443-BCF6-5AA1C297DA4F}"/>
    <cellStyle name="Normalno 7" xfId="13" xr:uid="{00000000-0005-0000-0000-000006000000}"/>
    <cellStyle name="Normalno 7 2" xfId="20" xr:uid="{87F0C07C-D519-4F95-BA56-C55DA6D97A3B}"/>
    <cellStyle name="Obično_List4" xfId="15" xr:uid="{E5A88947-7840-4E48-A9C3-785C95BAB5A0}"/>
    <cellStyle name="Obično_List7" xfId="14" xr:uid="{00000000-0005-0000-0000-000007000000}"/>
    <cellStyle name="SAPBEXaggData" xfId="3" xr:uid="{00000000-0005-0000-0000-000008000000}"/>
    <cellStyle name="SAPBEXHLevel0" xfId="1" xr:uid="{00000000-0005-0000-0000-000009000000}"/>
    <cellStyle name="SAPBEXHLevel1" xfId="4" xr:uid="{00000000-0005-0000-0000-00000A000000}"/>
    <cellStyle name="SAPBEXHLevel2" xfId="6" xr:uid="{00000000-0005-0000-0000-00000B000000}"/>
    <cellStyle name="SAPBEXHLevel3" xfId="5" xr:uid="{00000000-0005-0000-0000-00000C000000}"/>
    <cellStyle name="SAPBEXstdData" xfId="7" xr:uid="{00000000-0005-0000-0000-00000D000000}"/>
    <cellStyle name="SAPBEXstdItem" xfId="2" xr:uid="{00000000-0005-0000-0000-00000E000000}"/>
  </cellStyles>
  <dxfs count="0"/>
  <tableStyles count="0" defaultTableStyle="TableStyleMedium2" defaultPivotStyle="PivotStyleLight16"/>
  <colors>
    <mruColors>
      <color rgb="FFFFFF99"/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erdar2\Downloads\Zatvor%20u%20Gospicu_fin%20plan%20za%202023%20godinu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 Račun prihoda i rashoda (2)"/>
      <sheetName val="sažetak"/>
      <sheetName val="Rashodi prema izvorima finan"/>
      <sheetName val="Rashodi prema funkcijskoj k "/>
    </sheetNames>
    <sheetDataSet>
      <sheetData sheetId="0">
        <row r="7">
          <cell r="C7">
            <v>3032991</v>
          </cell>
        </row>
        <row r="12">
          <cell r="C12">
            <v>39816.842524387816</v>
          </cell>
        </row>
        <row r="17">
          <cell r="C17">
            <v>2319882</v>
          </cell>
        </row>
        <row r="70">
          <cell r="C70">
            <v>0</v>
          </cell>
          <cell r="E70">
            <v>0</v>
          </cell>
        </row>
        <row r="74">
          <cell r="C74">
            <v>0</v>
          </cell>
        </row>
        <row r="77">
          <cell r="C77">
            <v>61545</v>
          </cell>
        </row>
        <row r="106">
          <cell r="C106">
            <v>0</v>
          </cell>
          <cell r="D106">
            <v>0</v>
          </cell>
        </row>
        <row r="114">
          <cell r="C114">
            <v>0</v>
          </cell>
          <cell r="E114">
            <v>0</v>
          </cell>
        </row>
        <row r="118">
          <cell r="C118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H29"/>
  <sheetViews>
    <sheetView workbookViewId="0">
      <selection sqref="A1:G1"/>
    </sheetView>
  </sheetViews>
  <sheetFormatPr defaultColWidth="9.140625" defaultRowHeight="15" x14ac:dyDescent="0.25"/>
  <cols>
    <col min="1" max="2" width="9.140625" style="89"/>
    <col min="3" max="3" width="15.42578125" style="89" bestFit="1" customWidth="1"/>
    <col min="4" max="4" width="9.140625" style="89"/>
    <col min="5" max="6" width="17.28515625" style="89" customWidth="1"/>
    <col min="7" max="7" width="16.7109375" style="139" customWidth="1"/>
    <col min="8" max="8" width="16.7109375" style="89" customWidth="1"/>
    <col min="9" max="9" width="11" style="89" customWidth="1"/>
    <col min="10" max="10" width="12" style="89" customWidth="1"/>
    <col min="11" max="11" width="12.42578125" style="89" customWidth="1"/>
    <col min="12" max="12" width="10.140625" style="89" bestFit="1" customWidth="1"/>
    <col min="13" max="13" width="11" style="89" customWidth="1"/>
    <col min="14" max="14" width="11.140625" style="89" bestFit="1" customWidth="1"/>
    <col min="15" max="16384" width="9.140625" style="89"/>
  </cols>
  <sheetData>
    <row r="1" spans="1:8" ht="42" customHeight="1" x14ac:dyDescent="0.25">
      <c r="A1" s="164" t="s">
        <v>180</v>
      </c>
      <c r="B1" s="164"/>
      <c r="C1" s="164"/>
      <c r="D1" s="164"/>
      <c r="E1" s="164"/>
      <c r="F1" s="164"/>
      <c r="G1" s="164"/>
    </row>
    <row r="2" spans="1:8" ht="18" customHeight="1" x14ac:dyDescent="0.25">
      <c r="A2" s="90"/>
      <c r="B2" s="90"/>
      <c r="C2" s="90"/>
      <c r="D2" s="90"/>
      <c r="E2" s="90"/>
      <c r="F2" s="90"/>
      <c r="G2" s="136"/>
      <c r="H2" s="90"/>
    </row>
    <row r="3" spans="1:8" ht="15.75" x14ac:dyDescent="0.25">
      <c r="A3" s="154" t="s">
        <v>89</v>
      </c>
      <c r="B3" s="154"/>
      <c r="C3" s="154"/>
      <c r="D3" s="154"/>
      <c r="E3" s="154"/>
      <c r="F3" s="154"/>
      <c r="G3" s="154"/>
    </row>
    <row r="4" spans="1:8" ht="18" x14ac:dyDescent="0.25">
      <c r="A4" s="90"/>
      <c r="B4" s="90"/>
      <c r="C4" s="90"/>
      <c r="D4" s="90"/>
      <c r="E4" s="90"/>
      <c r="F4" s="90"/>
      <c r="G4" s="136"/>
      <c r="H4" s="91"/>
    </row>
    <row r="5" spans="1:8" ht="18" customHeight="1" x14ac:dyDescent="0.25">
      <c r="A5" s="154" t="s">
        <v>136</v>
      </c>
      <c r="B5" s="155"/>
      <c r="C5" s="155"/>
      <c r="D5" s="155"/>
      <c r="E5" s="155"/>
      <c r="F5" s="155"/>
      <c r="G5" s="155"/>
    </row>
    <row r="6" spans="1:8" ht="18" x14ac:dyDescent="0.25">
      <c r="A6" s="92"/>
      <c r="B6" s="93"/>
      <c r="C6" s="112"/>
      <c r="D6" s="94"/>
      <c r="E6" s="95" t="s">
        <v>78</v>
      </c>
      <c r="F6" s="95"/>
      <c r="G6" s="96"/>
      <c r="H6" s="97">
        <v>7.5345000000000004</v>
      </c>
    </row>
    <row r="7" spans="1:8" ht="45.75" customHeight="1" x14ac:dyDescent="0.25">
      <c r="A7" s="98"/>
      <c r="B7" s="99"/>
      <c r="C7" s="99"/>
      <c r="D7" s="100"/>
      <c r="E7" s="101"/>
      <c r="F7" s="140" t="s">
        <v>178</v>
      </c>
      <c r="G7" s="52" t="s">
        <v>164</v>
      </c>
      <c r="H7" s="52" t="s">
        <v>172</v>
      </c>
    </row>
    <row r="8" spans="1:8" x14ac:dyDescent="0.25">
      <c r="A8" s="156" t="s">
        <v>137</v>
      </c>
      <c r="B8" s="149"/>
      <c r="C8" s="149"/>
      <c r="D8" s="149"/>
      <c r="E8" s="151"/>
      <c r="F8" s="142">
        <v>3151606.8425243879</v>
      </c>
      <c r="G8" s="102">
        <v>3239519</v>
      </c>
      <c r="H8" s="102">
        <v>3638411</v>
      </c>
    </row>
    <row r="9" spans="1:8" x14ac:dyDescent="0.25">
      <c r="A9" s="150" t="s">
        <v>138</v>
      </c>
      <c r="B9" s="151"/>
      <c r="C9" s="151"/>
      <c r="D9" s="151"/>
      <c r="E9" s="151"/>
      <c r="F9" s="142">
        <v>0</v>
      </c>
      <c r="G9" s="102">
        <f>' Račun prihoda i rashoda (2)'!E51</f>
        <v>0</v>
      </c>
      <c r="H9" s="102">
        <v>0</v>
      </c>
    </row>
    <row r="10" spans="1:8" x14ac:dyDescent="0.25">
      <c r="A10" s="162" t="s">
        <v>139</v>
      </c>
      <c r="B10" s="153"/>
      <c r="C10" s="153"/>
      <c r="D10" s="153"/>
      <c r="E10" s="163"/>
      <c r="F10" s="103">
        <f t="shared" ref="F10:G10" si="0">F8+F9</f>
        <v>3151606.8425243879</v>
      </c>
      <c r="G10" s="103">
        <f t="shared" si="0"/>
        <v>3239519</v>
      </c>
      <c r="H10" s="103">
        <f>H8+H9</f>
        <v>3638411</v>
      </c>
    </row>
    <row r="11" spans="1:8" x14ac:dyDescent="0.25">
      <c r="A11" s="148" t="s">
        <v>140</v>
      </c>
      <c r="B11" s="149"/>
      <c r="C11" s="149"/>
      <c r="D11" s="149"/>
      <c r="E11" s="149"/>
      <c r="F11" s="143">
        <v>3145632.8429225562</v>
      </c>
      <c r="G11" s="102">
        <v>3195633</v>
      </c>
      <c r="H11" s="102">
        <v>3556055</v>
      </c>
    </row>
    <row r="12" spans="1:8" x14ac:dyDescent="0.25">
      <c r="A12" s="150" t="s">
        <v>141</v>
      </c>
      <c r="B12" s="151"/>
      <c r="C12" s="151"/>
      <c r="D12" s="151"/>
      <c r="E12" s="151"/>
      <c r="F12" s="144">
        <v>31191.298294511911</v>
      </c>
      <c r="G12" s="102">
        <v>70431</v>
      </c>
      <c r="H12" s="102">
        <v>101856</v>
      </c>
    </row>
    <row r="13" spans="1:8" x14ac:dyDescent="0.25">
      <c r="A13" s="104" t="s">
        <v>142</v>
      </c>
      <c r="B13" s="105"/>
      <c r="C13" s="105"/>
      <c r="D13" s="105"/>
      <c r="E13" s="105"/>
      <c r="F13" s="141">
        <f>F11+F12</f>
        <v>3176824.1412170683</v>
      </c>
      <c r="G13" s="103">
        <f>G11+G12</f>
        <v>3266064</v>
      </c>
      <c r="H13" s="103">
        <f>H11+H12</f>
        <v>3657911</v>
      </c>
    </row>
    <row r="14" spans="1:8" x14ac:dyDescent="0.25">
      <c r="A14" s="152" t="s">
        <v>143</v>
      </c>
      <c r="B14" s="153"/>
      <c r="C14" s="153"/>
      <c r="D14" s="153"/>
      <c r="E14" s="153"/>
      <c r="F14" s="103">
        <f t="shared" ref="F14:G14" si="1">F10-F13</f>
        <v>-25217.29869268043</v>
      </c>
      <c r="G14" s="103">
        <f t="shared" si="1"/>
        <v>-26545</v>
      </c>
      <c r="H14" s="103">
        <f>H10-H13</f>
        <v>-19500</v>
      </c>
    </row>
    <row r="15" spans="1:8" ht="18" x14ac:dyDescent="0.25">
      <c r="A15" s="90"/>
      <c r="B15" s="106"/>
      <c r="C15" s="106"/>
      <c r="D15" s="106"/>
      <c r="E15" s="106"/>
      <c r="F15" s="106"/>
      <c r="G15" s="137"/>
      <c r="H15" s="107"/>
    </row>
    <row r="16" spans="1:8" ht="18" customHeight="1" x14ac:dyDescent="0.25">
      <c r="A16" s="154" t="s">
        <v>144</v>
      </c>
      <c r="B16" s="155"/>
      <c r="C16" s="155"/>
      <c r="D16" s="155"/>
      <c r="E16" s="155"/>
      <c r="F16" s="155"/>
      <c r="G16" s="155"/>
    </row>
    <row r="17" spans="1:8" ht="18" x14ac:dyDescent="0.25">
      <c r="A17" s="90"/>
      <c r="B17" s="106"/>
      <c r="C17" s="106"/>
      <c r="D17" s="106"/>
      <c r="E17" s="106"/>
      <c r="F17" s="106"/>
      <c r="G17" s="138"/>
      <c r="H17" s="108"/>
    </row>
    <row r="18" spans="1:8" ht="25.5" x14ac:dyDescent="0.25">
      <c r="A18" s="98"/>
      <c r="B18" s="99"/>
      <c r="C18" s="99"/>
      <c r="D18" s="100"/>
      <c r="E18" s="101"/>
      <c r="F18" s="140" t="s">
        <v>178</v>
      </c>
      <c r="G18" s="52" t="s">
        <v>171</v>
      </c>
      <c r="H18" s="52" t="s">
        <v>172</v>
      </c>
    </row>
    <row r="19" spans="1:8" ht="15.75" customHeight="1" x14ac:dyDescent="0.25">
      <c r="A19" s="156" t="s">
        <v>145</v>
      </c>
      <c r="B19" s="157"/>
      <c r="C19" s="157"/>
      <c r="D19" s="157"/>
      <c r="E19" s="158"/>
      <c r="F19" s="135"/>
      <c r="G19" s="102"/>
      <c r="H19" s="102">
        <v>0</v>
      </c>
    </row>
    <row r="20" spans="1:8" x14ac:dyDescent="0.25">
      <c r="A20" s="156" t="s">
        <v>146</v>
      </c>
      <c r="B20" s="149"/>
      <c r="C20" s="149"/>
      <c r="D20" s="149"/>
      <c r="E20" s="149"/>
      <c r="F20" s="134"/>
      <c r="G20" s="102"/>
      <c r="H20" s="102">
        <v>0</v>
      </c>
    </row>
    <row r="21" spans="1:8" x14ac:dyDescent="0.25">
      <c r="A21" s="159" t="s">
        <v>147</v>
      </c>
      <c r="B21" s="160"/>
      <c r="C21" s="160"/>
      <c r="D21" s="160"/>
      <c r="E21" s="161"/>
      <c r="F21" s="145">
        <v>36713</v>
      </c>
      <c r="G21" s="102">
        <v>36713</v>
      </c>
      <c r="H21" s="102">
        <v>36713</v>
      </c>
    </row>
    <row r="22" spans="1:8" x14ac:dyDescent="0.25">
      <c r="A22" s="159" t="s">
        <v>148</v>
      </c>
      <c r="B22" s="160"/>
      <c r="C22" s="160"/>
      <c r="D22" s="160"/>
      <c r="E22" s="161"/>
      <c r="F22" s="145">
        <v>11496</v>
      </c>
      <c r="G22" s="102">
        <v>10168</v>
      </c>
      <c r="H22" s="102">
        <v>17213</v>
      </c>
    </row>
    <row r="23" spans="1:8" x14ac:dyDescent="0.25">
      <c r="A23" s="152" t="s">
        <v>149</v>
      </c>
      <c r="B23" s="153"/>
      <c r="C23" s="153"/>
      <c r="D23" s="153"/>
      <c r="E23" s="153"/>
      <c r="F23" s="103">
        <f t="shared" ref="F23" si="2">F21-F22</f>
        <v>25217</v>
      </c>
      <c r="G23" s="103">
        <f t="shared" ref="G23" si="3">G21-G22</f>
        <v>26545</v>
      </c>
      <c r="H23" s="103">
        <f t="shared" ref="H23" si="4">H21-H22</f>
        <v>19500</v>
      </c>
    </row>
    <row r="24" spans="1:8" x14ac:dyDescent="0.25">
      <c r="A24" s="148" t="s">
        <v>168</v>
      </c>
      <c r="B24" s="149"/>
      <c r="C24" s="149"/>
      <c r="D24" s="149"/>
      <c r="E24" s="149"/>
      <c r="F24" s="102">
        <f t="shared" ref="F24:G24" si="5">F14+F23</f>
        <v>-0.29869268042966723</v>
      </c>
      <c r="G24" s="102">
        <f t="shared" si="5"/>
        <v>0</v>
      </c>
      <c r="H24" s="102">
        <f>H14+H23</f>
        <v>0</v>
      </c>
    </row>
    <row r="25" spans="1:8" ht="13.9" customHeight="1" x14ac:dyDescent="0.25">
      <c r="A25" s="109"/>
      <c r="B25" s="110"/>
      <c r="C25" s="110"/>
      <c r="D25" s="110"/>
      <c r="E25" s="110"/>
      <c r="F25" s="110"/>
      <c r="G25" s="111"/>
      <c r="H25" s="111"/>
    </row>
    <row r="26" spans="1:8" ht="61.9" customHeight="1" x14ac:dyDescent="0.25">
      <c r="A26" s="146" t="s">
        <v>150</v>
      </c>
      <c r="B26" s="147"/>
      <c r="C26" s="147"/>
      <c r="D26" s="147"/>
      <c r="E26" s="147"/>
      <c r="F26" s="147"/>
      <c r="G26" s="147"/>
    </row>
    <row r="27" spans="1:8" ht="8.25" customHeight="1" x14ac:dyDescent="0.25"/>
    <row r="28" spans="1:8" x14ac:dyDescent="0.25">
      <c r="A28" s="146" t="s">
        <v>151</v>
      </c>
      <c r="B28" s="147"/>
      <c r="C28" s="147"/>
      <c r="D28" s="147"/>
      <c r="E28" s="147"/>
      <c r="F28" s="147"/>
      <c r="G28" s="147"/>
    </row>
    <row r="29" spans="1:8" ht="9" customHeight="1" x14ac:dyDescent="0.25"/>
  </sheetData>
  <mergeCells count="18">
    <mergeCell ref="A10:E10"/>
    <mergeCell ref="A1:G1"/>
    <mergeCell ref="A3:G3"/>
    <mergeCell ref="A5:G5"/>
    <mergeCell ref="A8:E8"/>
    <mergeCell ref="A9:E9"/>
    <mergeCell ref="A28:G28"/>
    <mergeCell ref="A11:E11"/>
    <mergeCell ref="A12:E12"/>
    <mergeCell ref="A14:E14"/>
    <mergeCell ref="A16:G16"/>
    <mergeCell ref="A19:E19"/>
    <mergeCell ref="A20:E20"/>
    <mergeCell ref="A21:E21"/>
    <mergeCell ref="A22:E22"/>
    <mergeCell ref="A23:E23"/>
    <mergeCell ref="A24:E24"/>
    <mergeCell ref="A26:G26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G144"/>
  <sheetViews>
    <sheetView zoomScaleNormal="100" workbookViewId="0">
      <pane ySplit="4" topLeftCell="A5" activePane="bottomLeft" state="frozen"/>
      <selection activeCell="B11" sqref="B11:L11"/>
      <selection pane="bottomLeft" activeCell="B3" sqref="B3"/>
    </sheetView>
  </sheetViews>
  <sheetFormatPr defaultColWidth="9.140625" defaultRowHeight="15" x14ac:dyDescent="0.25"/>
  <cols>
    <col min="1" max="1" width="23" style="14" customWidth="1"/>
    <col min="2" max="2" width="57.5703125" style="14" customWidth="1"/>
    <col min="3" max="5" width="16.7109375" style="14" customWidth="1"/>
    <col min="6" max="16384" width="9.140625" style="14"/>
  </cols>
  <sheetData>
    <row r="1" spans="1:7" x14ac:dyDescent="0.25">
      <c r="A1" s="113"/>
      <c r="B1" s="15"/>
    </row>
    <row r="2" spans="1:7" ht="15.75" x14ac:dyDescent="0.25">
      <c r="A2" s="114"/>
      <c r="B2" s="16" t="s">
        <v>85</v>
      </c>
      <c r="C2" s="17">
        <v>7.5345000000000004</v>
      </c>
    </row>
    <row r="3" spans="1:7" ht="15.75" thickBot="1" x14ac:dyDescent="0.3">
      <c r="A3" s="18"/>
      <c r="B3" s="18" t="s">
        <v>179</v>
      </c>
    </row>
    <row r="4" spans="1:7" ht="22.5" customHeight="1" x14ac:dyDescent="0.25">
      <c r="A4" s="19" t="s">
        <v>86</v>
      </c>
      <c r="B4" s="116" t="s">
        <v>159</v>
      </c>
      <c r="C4" s="117" t="s">
        <v>161</v>
      </c>
      <c r="D4" s="117" t="s">
        <v>160</v>
      </c>
      <c r="E4" s="117" t="s">
        <v>177</v>
      </c>
    </row>
    <row r="5" spans="1:7" ht="14.25" customHeight="1" x14ac:dyDescent="0.25">
      <c r="A5" s="1"/>
      <c r="B5" s="20"/>
      <c r="C5" s="21" t="s">
        <v>88</v>
      </c>
      <c r="D5" s="21" t="s">
        <v>88</v>
      </c>
      <c r="E5" s="21" t="s">
        <v>88</v>
      </c>
    </row>
    <row r="6" spans="1:7" x14ac:dyDescent="0.25">
      <c r="A6" s="22">
        <v>10915</v>
      </c>
      <c r="B6" s="23" t="s">
        <v>80</v>
      </c>
      <c r="C6" s="3">
        <f>C15+C80</f>
        <v>3266064.1412170683</v>
      </c>
      <c r="D6" s="128">
        <f t="shared" ref="D6:D69" si="0">E6-C6</f>
        <v>391846.8587829317</v>
      </c>
      <c r="E6" s="3">
        <f>E15+E80</f>
        <v>3657911</v>
      </c>
    </row>
    <row r="7" spans="1:7" s="115" customFormat="1" x14ac:dyDescent="0.25">
      <c r="A7" s="11" t="s">
        <v>0</v>
      </c>
      <c r="B7" s="2" t="s">
        <v>1</v>
      </c>
      <c r="C7" s="3">
        <f>C16</f>
        <v>3122231</v>
      </c>
      <c r="D7" s="128">
        <f t="shared" si="0"/>
        <v>405380</v>
      </c>
      <c r="E7" s="3">
        <f t="shared" ref="E7" si="1">E16</f>
        <v>3527611</v>
      </c>
      <c r="G7" s="119"/>
    </row>
    <row r="8" spans="1:7" s="115" customFormat="1" x14ac:dyDescent="0.25">
      <c r="A8" s="11"/>
      <c r="B8" s="4" t="s">
        <v>2</v>
      </c>
      <c r="C8" s="3">
        <f>C7</f>
        <v>3122231</v>
      </c>
      <c r="D8" s="128">
        <f t="shared" si="0"/>
        <v>405380</v>
      </c>
      <c r="E8" s="3">
        <f t="shared" ref="E8" si="2">E7</f>
        <v>3527611</v>
      </c>
    </row>
    <row r="9" spans="1:7" s="115" customFormat="1" x14ac:dyDescent="0.25">
      <c r="A9" s="11" t="s">
        <v>3</v>
      </c>
      <c r="B9" s="2" t="s">
        <v>77</v>
      </c>
      <c r="C9" s="3">
        <f>C81</f>
        <v>42471.298692680335</v>
      </c>
      <c r="D9" s="128">
        <f t="shared" si="0"/>
        <v>23878.701307319665</v>
      </c>
      <c r="E9" s="3">
        <f t="shared" ref="E9" si="3">E81</f>
        <v>66350</v>
      </c>
    </row>
    <row r="10" spans="1:7" s="115" customFormat="1" x14ac:dyDescent="0.25">
      <c r="A10" s="11" t="s">
        <v>4</v>
      </c>
      <c r="B10" s="2" t="s">
        <v>5</v>
      </c>
      <c r="C10" s="3">
        <f>C73</f>
        <v>61545</v>
      </c>
      <c r="D10" s="128">
        <f t="shared" si="0"/>
        <v>-26545</v>
      </c>
      <c r="E10" s="3">
        <f t="shared" ref="E10" si="4">E73</f>
        <v>35000</v>
      </c>
    </row>
    <row r="11" spans="1:7" s="115" customFormat="1" x14ac:dyDescent="0.25">
      <c r="A11" s="11" t="s">
        <v>6</v>
      </c>
      <c r="B11" s="2" t="s">
        <v>7</v>
      </c>
      <c r="C11" s="3">
        <f>C121</f>
        <v>0</v>
      </c>
      <c r="D11" s="128">
        <f t="shared" si="0"/>
        <v>0</v>
      </c>
      <c r="E11" s="3">
        <f t="shared" ref="E11" si="5">E121</f>
        <v>0</v>
      </c>
    </row>
    <row r="12" spans="1:7" s="115" customFormat="1" x14ac:dyDescent="0.25">
      <c r="A12" s="11" t="s">
        <v>8</v>
      </c>
      <c r="B12" s="2" t="s">
        <v>9</v>
      </c>
      <c r="C12" s="3">
        <f>C129</f>
        <v>39816.842524387816</v>
      </c>
      <c r="D12" s="128">
        <f t="shared" si="0"/>
        <v>-10866.842524387816</v>
      </c>
      <c r="E12" s="3">
        <f t="shared" ref="E12" si="6">E129</f>
        <v>28950</v>
      </c>
    </row>
    <row r="13" spans="1:7" s="115" customFormat="1" x14ac:dyDescent="0.25">
      <c r="A13" s="10"/>
      <c r="B13" s="4" t="s">
        <v>10</v>
      </c>
      <c r="C13" s="3">
        <f>C9+C10+C11+C12</f>
        <v>143833.14121706816</v>
      </c>
      <c r="D13" s="128">
        <f t="shared" si="0"/>
        <v>-13533.141217068158</v>
      </c>
      <c r="E13" s="3">
        <f t="shared" ref="E13" si="7">E9+E10+E11+E12</f>
        <v>130300</v>
      </c>
    </row>
    <row r="14" spans="1:7" s="115" customFormat="1" x14ac:dyDescent="0.25">
      <c r="A14" s="10"/>
      <c r="B14" s="12" t="s">
        <v>78</v>
      </c>
      <c r="C14" s="3">
        <f>C8+C13</f>
        <v>3266064.1412170683</v>
      </c>
      <c r="D14" s="128">
        <f t="shared" si="0"/>
        <v>391846.8587829317</v>
      </c>
      <c r="E14" s="3">
        <f t="shared" ref="E14" si="8">E8+E13</f>
        <v>3657911</v>
      </c>
    </row>
    <row r="15" spans="1:7" x14ac:dyDescent="0.25">
      <c r="A15" s="5" t="s">
        <v>81</v>
      </c>
      <c r="B15" s="24" t="s">
        <v>82</v>
      </c>
      <c r="C15" s="3">
        <f t="shared" ref="C15:E15" si="9">C16+C73</f>
        <v>3183776</v>
      </c>
      <c r="D15" s="128">
        <f t="shared" si="0"/>
        <v>378835</v>
      </c>
      <c r="E15" s="3">
        <f t="shared" si="9"/>
        <v>3562611</v>
      </c>
    </row>
    <row r="16" spans="1:7" x14ac:dyDescent="0.25">
      <c r="A16" s="9">
        <v>11</v>
      </c>
      <c r="B16" s="26" t="s">
        <v>11</v>
      </c>
      <c r="C16" s="3">
        <f t="shared" ref="C16" si="10">C17+C27+C56+C61+C70</f>
        <v>3122231</v>
      </c>
      <c r="D16" s="128">
        <f t="shared" si="0"/>
        <v>405380</v>
      </c>
      <c r="E16" s="3">
        <f t="shared" ref="E16" si="11">E17+E27+E56+E61+E70</f>
        <v>3527611</v>
      </c>
    </row>
    <row r="17" spans="1:5" x14ac:dyDescent="0.25">
      <c r="A17" s="6">
        <v>31</v>
      </c>
      <c r="B17" s="13" t="s">
        <v>31</v>
      </c>
      <c r="C17" s="3">
        <f t="shared" ref="C17:E17" si="12">C18+C22+C24</f>
        <v>2319882</v>
      </c>
      <c r="D17" s="128">
        <f t="shared" si="0"/>
        <v>309979</v>
      </c>
      <c r="E17" s="3">
        <f t="shared" si="12"/>
        <v>2629861</v>
      </c>
    </row>
    <row r="18" spans="1:5" x14ac:dyDescent="0.25">
      <c r="A18" s="7">
        <v>311</v>
      </c>
      <c r="B18" s="13" t="s">
        <v>32</v>
      </c>
      <c r="C18" s="3">
        <f t="shared" ref="C18:E18" si="13">SUM(C19:C21)</f>
        <v>1770660</v>
      </c>
      <c r="D18" s="128">
        <f t="shared" si="0"/>
        <v>210582</v>
      </c>
      <c r="E18" s="3">
        <f t="shared" si="13"/>
        <v>1981242</v>
      </c>
    </row>
    <row r="19" spans="1:5" x14ac:dyDescent="0.25">
      <c r="A19" s="8">
        <v>3111</v>
      </c>
      <c r="B19" s="13" t="s">
        <v>33</v>
      </c>
      <c r="C19" s="28">
        <v>1737214</v>
      </c>
      <c r="D19" s="28">
        <f t="shared" si="0"/>
        <v>145347</v>
      </c>
      <c r="E19" s="28">
        <v>1882561</v>
      </c>
    </row>
    <row r="20" spans="1:5" x14ac:dyDescent="0.25">
      <c r="A20" s="8">
        <v>3113</v>
      </c>
      <c r="B20" s="13" t="s">
        <v>34</v>
      </c>
      <c r="C20" s="28">
        <v>33181</v>
      </c>
      <c r="D20" s="28">
        <f t="shared" si="0"/>
        <v>65500</v>
      </c>
      <c r="E20" s="28">
        <v>98681</v>
      </c>
    </row>
    <row r="21" spans="1:5" x14ac:dyDescent="0.25">
      <c r="A21" s="8">
        <v>3114</v>
      </c>
      <c r="B21" s="13" t="s">
        <v>35</v>
      </c>
      <c r="C21" s="28">
        <v>265</v>
      </c>
      <c r="D21" s="28">
        <f t="shared" si="0"/>
        <v>-265</v>
      </c>
      <c r="E21" s="28">
        <v>0</v>
      </c>
    </row>
    <row r="22" spans="1:5" x14ac:dyDescent="0.25">
      <c r="A22" s="7">
        <v>312</v>
      </c>
      <c r="B22" s="13" t="s">
        <v>36</v>
      </c>
      <c r="C22" s="25">
        <f t="shared" ref="C22:E22" si="14">C23</f>
        <v>69016</v>
      </c>
      <c r="D22" s="128">
        <f t="shared" si="0"/>
        <v>40000</v>
      </c>
      <c r="E22" s="25">
        <f t="shared" si="14"/>
        <v>109016</v>
      </c>
    </row>
    <row r="23" spans="1:5" x14ac:dyDescent="0.25">
      <c r="A23" s="8">
        <v>3121</v>
      </c>
      <c r="B23" s="13" t="s">
        <v>36</v>
      </c>
      <c r="C23" s="28">
        <v>69016</v>
      </c>
      <c r="D23" s="28">
        <f t="shared" si="0"/>
        <v>40000</v>
      </c>
      <c r="E23" s="28">
        <v>109016</v>
      </c>
    </row>
    <row r="24" spans="1:5" x14ac:dyDescent="0.25">
      <c r="A24" s="7">
        <v>313</v>
      </c>
      <c r="B24" s="13" t="s">
        <v>37</v>
      </c>
      <c r="C24" s="25">
        <f t="shared" ref="C24:E24" si="15">C25+C26</f>
        <v>480206</v>
      </c>
      <c r="D24" s="128">
        <f t="shared" si="0"/>
        <v>59397</v>
      </c>
      <c r="E24" s="25">
        <f t="shared" si="15"/>
        <v>539603</v>
      </c>
    </row>
    <row r="25" spans="1:5" x14ac:dyDescent="0.25">
      <c r="A25" s="8">
        <v>3131</v>
      </c>
      <c r="B25" s="13" t="s">
        <v>38</v>
      </c>
      <c r="C25" s="28">
        <v>187738</v>
      </c>
      <c r="D25" s="28">
        <f t="shared" si="0"/>
        <v>29000</v>
      </c>
      <c r="E25" s="28">
        <v>216738</v>
      </c>
    </row>
    <row r="26" spans="1:5" x14ac:dyDescent="0.25">
      <c r="A26" s="8">
        <v>3132</v>
      </c>
      <c r="B26" s="13" t="s">
        <v>39</v>
      </c>
      <c r="C26" s="28">
        <v>292468</v>
      </c>
      <c r="D26" s="28">
        <f t="shared" si="0"/>
        <v>30397</v>
      </c>
      <c r="E26" s="28">
        <v>322865</v>
      </c>
    </row>
    <row r="27" spans="1:5" x14ac:dyDescent="0.25">
      <c r="A27" s="6">
        <v>32</v>
      </c>
      <c r="B27" s="13" t="s">
        <v>12</v>
      </c>
      <c r="C27" s="25">
        <f t="shared" ref="C27:E27" si="16">C28+C32+C39+C49</f>
        <v>734307</v>
      </c>
      <c r="D27" s="128">
        <f t="shared" si="0"/>
        <v>66600</v>
      </c>
      <c r="E27" s="25">
        <f t="shared" si="16"/>
        <v>800907</v>
      </c>
    </row>
    <row r="28" spans="1:5" x14ac:dyDescent="0.25">
      <c r="A28" s="7">
        <v>321</v>
      </c>
      <c r="B28" s="13" t="s">
        <v>13</v>
      </c>
      <c r="C28" s="25">
        <f>SUM(C29:C31)</f>
        <v>57867</v>
      </c>
      <c r="D28" s="128">
        <f t="shared" si="0"/>
        <v>-12200</v>
      </c>
      <c r="E28" s="25">
        <f t="shared" ref="E28" si="17">SUM(E29:E31)</f>
        <v>45667</v>
      </c>
    </row>
    <row r="29" spans="1:5" x14ac:dyDescent="0.25">
      <c r="A29" s="8">
        <v>3211</v>
      </c>
      <c r="B29" s="13" t="s">
        <v>14</v>
      </c>
      <c r="C29" s="28">
        <v>3982</v>
      </c>
      <c r="D29" s="28">
        <f t="shared" si="0"/>
        <v>0</v>
      </c>
      <c r="E29" s="28">
        <v>3982</v>
      </c>
    </row>
    <row r="30" spans="1:5" x14ac:dyDescent="0.25">
      <c r="A30" s="8">
        <v>3212</v>
      </c>
      <c r="B30" s="13" t="s">
        <v>40</v>
      </c>
      <c r="C30" s="28">
        <v>53089</v>
      </c>
      <c r="D30" s="28">
        <f t="shared" si="0"/>
        <v>-12550</v>
      </c>
      <c r="E30" s="28">
        <v>40539</v>
      </c>
    </row>
    <row r="31" spans="1:5" x14ac:dyDescent="0.25">
      <c r="A31" s="8">
        <v>3213</v>
      </c>
      <c r="B31" s="13" t="s">
        <v>15</v>
      </c>
      <c r="C31" s="28">
        <v>796</v>
      </c>
      <c r="D31" s="28">
        <f t="shared" si="0"/>
        <v>350</v>
      </c>
      <c r="E31" s="28">
        <v>1146</v>
      </c>
    </row>
    <row r="32" spans="1:5" x14ac:dyDescent="0.25">
      <c r="A32" s="7">
        <v>322</v>
      </c>
      <c r="B32" s="13" t="s">
        <v>18</v>
      </c>
      <c r="C32" s="25">
        <f>SUM(C33:C38)</f>
        <v>537943</v>
      </c>
      <c r="D32" s="128">
        <f t="shared" si="0"/>
        <v>50000</v>
      </c>
      <c r="E32" s="25">
        <f>SUM(E33:E38)</f>
        <v>587943</v>
      </c>
    </row>
    <row r="33" spans="1:5" x14ac:dyDescent="0.25">
      <c r="A33" s="8">
        <v>3221</v>
      </c>
      <c r="B33" s="13" t="s">
        <v>19</v>
      </c>
      <c r="C33" s="28">
        <v>56945</v>
      </c>
      <c r="D33" s="28">
        <f t="shared" si="0"/>
        <v>0</v>
      </c>
      <c r="E33" s="28">
        <v>56945</v>
      </c>
    </row>
    <row r="34" spans="1:5" x14ac:dyDescent="0.25">
      <c r="A34" s="8">
        <v>3222</v>
      </c>
      <c r="B34" s="13" t="s">
        <v>56</v>
      </c>
      <c r="C34" s="28">
        <v>265446</v>
      </c>
      <c r="D34" s="28">
        <f t="shared" si="0"/>
        <v>50000</v>
      </c>
      <c r="E34" s="28">
        <v>315446</v>
      </c>
    </row>
    <row r="35" spans="1:5" x14ac:dyDescent="0.25">
      <c r="A35" s="8">
        <v>3223</v>
      </c>
      <c r="B35" s="13" t="s">
        <v>41</v>
      </c>
      <c r="C35" s="28">
        <v>192634</v>
      </c>
      <c r="D35" s="28">
        <f t="shared" si="0"/>
        <v>0</v>
      </c>
      <c r="E35" s="28">
        <v>192634</v>
      </c>
    </row>
    <row r="36" spans="1:5" x14ac:dyDescent="0.25">
      <c r="A36" s="8">
        <v>3224</v>
      </c>
      <c r="B36" s="13" t="s">
        <v>42</v>
      </c>
      <c r="C36" s="28">
        <v>11945</v>
      </c>
      <c r="D36" s="28">
        <f t="shared" si="0"/>
        <v>0</v>
      </c>
      <c r="E36" s="28">
        <v>11945</v>
      </c>
    </row>
    <row r="37" spans="1:5" x14ac:dyDescent="0.25">
      <c r="A37" s="8">
        <v>3225</v>
      </c>
      <c r="B37" s="13" t="s">
        <v>43</v>
      </c>
      <c r="C37" s="28">
        <v>3982</v>
      </c>
      <c r="D37" s="28">
        <f t="shared" si="0"/>
        <v>0</v>
      </c>
      <c r="E37" s="28">
        <v>3982</v>
      </c>
    </row>
    <row r="38" spans="1:5" x14ac:dyDescent="0.25">
      <c r="A38" s="8">
        <v>3227</v>
      </c>
      <c r="B38" s="13" t="s">
        <v>20</v>
      </c>
      <c r="C38" s="28">
        <v>6991</v>
      </c>
      <c r="D38" s="28">
        <f t="shared" si="0"/>
        <v>0</v>
      </c>
      <c r="E38" s="28">
        <v>6991</v>
      </c>
    </row>
    <row r="39" spans="1:5" x14ac:dyDescent="0.25">
      <c r="A39" s="7">
        <v>323</v>
      </c>
      <c r="B39" s="13" t="s">
        <v>16</v>
      </c>
      <c r="C39" s="25">
        <f>SUM(C40:C48)</f>
        <v>113744</v>
      </c>
      <c r="D39" s="128">
        <f t="shared" si="0"/>
        <v>28800</v>
      </c>
      <c r="E39" s="25">
        <f t="shared" ref="E39" si="18">SUM(E40:E48)</f>
        <v>142544</v>
      </c>
    </row>
    <row r="40" spans="1:5" x14ac:dyDescent="0.25">
      <c r="A40" s="8">
        <v>3231</v>
      </c>
      <c r="B40" s="13" t="s">
        <v>44</v>
      </c>
      <c r="C40" s="28">
        <v>7965</v>
      </c>
      <c r="D40" s="28">
        <f t="shared" si="0"/>
        <v>800</v>
      </c>
      <c r="E40" s="28">
        <v>8765</v>
      </c>
    </row>
    <row r="41" spans="1:5" x14ac:dyDescent="0.25">
      <c r="A41" s="8">
        <v>3232</v>
      </c>
      <c r="B41" s="13" t="s">
        <v>45</v>
      </c>
      <c r="C41" s="28">
        <v>13272</v>
      </c>
      <c r="D41" s="28">
        <f t="shared" si="0"/>
        <v>19000</v>
      </c>
      <c r="E41" s="28">
        <v>32272</v>
      </c>
    </row>
    <row r="42" spans="1:5" x14ac:dyDescent="0.25">
      <c r="A42" s="8">
        <v>3233</v>
      </c>
      <c r="B42" s="13" t="s">
        <v>46</v>
      </c>
      <c r="C42" s="28">
        <v>1062</v>
      </c>
      <c r="D42" s="28">
        <f t="shared" si="0"/>
        <v>0</v>
      </c>
      <c r="E42" s="28">
        <v>1062</v>
      </c>
    </row>
    <row r="43" spans="1:5" x14ac:dyDescent="0.25">
      <c r="A43" s="8">
        <v>3234</v>
      </c>
      <c r="B43" s="13" t="s">
        <v>47</v>
      </c>
      <c r="C43" s="28">
        <v>50435</v>
      </c>
      <c r="D43" s="28">
        <f t="shared" si="0"/>
        <v>0</v>
      </c>
      <c r="E43" s="28">
        <v>50435</v>
      </c>
    </row>
    <row r="44" spans="1:5" x14ac:dyDescent="0.25">
      <c r="A44" s="8">
        <v>3235</v>
      </c>
      <c r="B44" s="13" t="s">
        <v>48</v>
      </c>
      <c r="C44" s="28">
        <v>1327</v>
      </c>
      <c r="D44" s="28">
        <f t="shared" si="0"/>
        <v>0</v>
      </c>
      <c r="E44" s="28">
        <v>1327</v>
      </c>
    </row>
    <row r="45" spans="1:5" x14ac:dyDescent="0.25">
      <c r="A45" s="8">
        <v>3236</v>
      </c>
      <c r="B45" s="13" t="s">
        <v>21</v>
      </c>
      <c r="C45" s="28">
        <v>20572</v>
      </c>
      <c r="D45" s="28">
        <f t="shared" si="0"/>
        <v>0</v>
      </c>
      <c r="E45" s="28">
        <v>20572</v>
      </c>
    </row>
    <row r="46" spans="1:5" x14ac:dyDescent="0.25">
      <c r="A46" s="8">
        <v>3237</v>
      </c>
      <c r="B46" s="13" t="s">
        <v>17</v>
      </c>
      <c r="C46" s="28">
        <v>11679</v>
      </c>
      <c r="D46" s="28">
        <f t="shared" si="0"/>
        <v>0</v>
      </c>
      <c r="E46" s="28">
        <v>11679</v>
      </c>
    </row>
    <row r="47" spans="1:5" x14ac:dyDescent="0.25">
      <c r="A47" s="8">
        <v>3238</v>
      </c>
      <c r="B47" s="13" t="s">
        <v>65</v>
      </c>
      <c r="C47" s="28">
        <v>133</v>
      </c>
      <c r="D47" s="28">
        <f t="shared" si="0"/>
        <v>0</v>
      </c>
      <c r="E47" s="28">
        <v>133</v>
      </c>
    </row>
    <row r="48" spans="1:5" x14ac:dyDescent="0.25">
      <c r="A48" s="8">
        <v>3239</v>
      </c>
      <c r="B48" s="13" t="s">
        <v>22</v>
      </c>
      <c r="C48" s="28">
        <v>7299</v>
      </c>
      <c r="D48" s="28">
        <f t="shared" si="0"/>
        <v>9000</v>
      </c>
      <c r="E48" s="28">
        <v>16299</v>
      </c>
    </row>
    <row r="49" spans="1:5" x14ac:dyDescent="0.25">
      <c r="A49" s="7">
        <v>329</v>
      </c>
      <c r="B49" s="13" t="s">
        <v>23</v>
      </c>
      <c r="C49" s="25">
        <f>SUM(C50:C55)</f>
        <v>24753</v>
      </c>
      <c r="D49" s="128">
        <f t="shared" si="0"/>
        <v>0</v>
      </c>
      <c r="E49" s="25">
        <f>SUM(E50:E55)</f>
        <v>24753</v>
      </c>
    </row>
    <row r="50" spans="1:5" x14ac:dyDescent="0.25">
      <c r="A50" s="8">
        <v>3291</v>
      </c>
      <c r="B50" s="13" t="s">
        <v>27</v>
      </c>
      <c r="C50" s="28">
        <v>21236</v>
      </c>
      <c r="D50" s="28">
        <f t="shared" si="0"/>
        <v>0</v>
      </c>
      <c r="E50" s="28">
        <v>21236</v>
      </c>
    </row>
    <row r="51" spans="1:5" x14ac:dyDescent="0.25">
      <c r="A51" s="8">
        <v>3292</v>
      </c>
      <c r="B51" s="13" t="s">
        <v>49</v>
      </c>
      <c r="C51" s="28">
        <v>1991</v>
      </c>
      <c r="D51" s="28">
        <f t="shared" si="0"/>
        <v>0</v>
      </c>
      <c r="E51" s="28">
        <v>1991</v>
      </c>
    </row>
    <row r="52" spans="1:5" x14ac:dyDescent="0.25">
      <c r="A52" s="8">
        <v>3293</v>
      </c>
      <c r="B52" s="13" t="s">
        <v>50</v>
      </c>
      <c r="C52" s="28">
        <v>199</v>
      </c>
      <c r="D52" s="28">
        <f t="shared" si="0"/>
        <v>0</v>
      </c>
      <c r="E52" s="28">
        <v>199</v>
      </c>
    </row>
    <row r="53" spans="1:5" x14ac:dyDescent="0.25">
      <c r="A53" s="8">
        <v>3294</v>
      </c>
      <c r="B53" s="13" t="s">
        <v>51</v>
      </c>
      <c r="C53" s="28">
        <v>0</v>
      </c>
      <c r="D53" s="28">
        <f t="shared" si="0"/>
        <v>0</v>
      </c>
      <c r="E53" s="28">
        <v>0</v>
      </c>
    </row>
    <row r="54" spans="1:5" x14ac:dyDescent="0.25">
      <c r="A54" s="8">
        <v>3295</v>
      </c>
      <c r="B54" s="13" t="s">
        <v>24</v>
      </c>
      <c r="C54" s="28">
        <v>0</v>
      </c>
      <c r="D54" s="28">
        <f t="shared" si="0"/>
        <v>0</v>
      </c>
      <c r="E54" s="28">
        <v>0</v>
      </c>
    </row>
    <row r="55" spans="1:5" x14ac:dyDescent="0.25">
      <c r="A55" s="8">
        <v>3299</v>
      </c>
      <c r="B55" s="13" t="s">
        <v>23</v>
      </c>
      <c r="C55" s="28">
        <v>1327</v>
      </c>
      <c r="D55" s="28">
        <f t="shared" si="0"/>
        <v>0</v>
      </c>
      <c r="E55" s="28">
        <v>1327</v>
      </c>
    </row>
    <row r="56" spans="1:5" x14ac:dyDescent="0.25">
      <c r="A56" s="6">
        <v>34</v>
      </c>
      <c r="B56" s="13" t="s">
        <v>52</v>
      </c>
      <c r="C56" s="25">
        <f>C57+C59</f>
        <v>2256</v>
      </c>
      <c r="D56" s="25">
        <f t="shared" ref="D56:E56" si="19">D57+D59</f>
        <v>231</v>
      </c>
      <c r="E56" s="25">
        <f t="shared" si="19"/>
        <v>2487</v>
      </c>
    </row>
    <row r="57" spans="1:5" x14ac:dyDescent="0.25">
      <c r="A57" s="7">
        <v>342</v>
      </c>
      <c r="B57" s="13" t="s">
        <v>73</v>
      </c>
      <c r="C57" s="25">
        <f t="shared" ref="C57" si="20">C58</f>
        <v>1327</v>
      </c>
      <c r="D57" s="128">
        <f t="shared" si="0"/>
        <v>0</v>
      </c>
      <c r="E57" s="25">
        <v>1327</v>
      </c>
    </row>
    <row r="58" spans="1:5" x14ac:dyDescent="0.25">
      <c r="A58" s="8">
        <v>3427</v>
      </c>
      <c r="B58" s="13" t="s">
        <v>74</v>
      </c>
      <c r="C58" s="28">
        <v>1327</v>
      </c>
      <c r="D58" s="28">
        <f t="shared" si="0"/>
        <v>0</v>
      </c>
      <c r="E58" s="28">
        <v>1327</v>
      </c>
    </row>
    <row r="59" spans="1:5" x14ac:dyDescent="0.25">
      <c r="A59" s="7">
        <v>343</v>
      </c>
      <c r="B59" s="13" t="s">
        <v>53</v>
      </c>
      <c r="C59" s="25">
        <f>C60</f>
        <v>929</v>
      </c>
      <c r="D59" s="128">
        <f t="shared" si="0"/>
        <v>231</v>
      </c>
      <c r="E59" s="25">
        <f t="shared" ref="E59" si="21">E60</f>
        <v>1160</v>
      </c>
    </row>
    <row r="60" spans="1:5" x14ac:dyDescent="0.25">
      <c r="A60" s="8">
        <v>3431</v>
      </c>
      <c r="B60" s="13" t="s">
        <v>54</v>
      </c>
      <c r="C60" s="28">
        <v>929</v>
      </c>
      <c r="D60" s="28">
        <f t="shared" si="0"/>
        <v>231</v>
      </c>
      <c r="E60" s="28">
        <v>1160</v>
      </c>
    </row>
    <row r="61" spans="1:5" x14ac:dyDescent="0.25">
      <c r="A61" s="6">
        <v>42</v>
      </c>
      <c r="B61" s="13" t="s">
        <v>57</v>
      </c>
      <c r="C61" s="25">
        <f>C62+C68</f>
        <v>65786</v>
      </c>
      <c r="D61" s="128">
        <f t="shared" si="0"/>
        <v>28570</v>
      </c>
      <c r="E61" s="25">
        <f t="shared" ref="E61" si="22">E62+E68</f>
        <v>94356</v>
      </c>
    </row>
    <row r="62" spans="1:5" x14ac:dyDescent="0.25">
      <c r="A62" s="7">
        <v>422</v>
      </c>
      <c r="B62" s="13" t="s">
        <v>58</v>
      </c>
      <c r="C62" s="25">
        <f t="shared" ref="C62:E62" si="23">SUM(C63:C67)</f>
        <v>39911</v>
      </c>
      <c r="D62" s="128">
        <f t="shared" si="0"/>
        <v>28570</v>
      </c>
      <c r="E62" s="25">
        <f t="shared" si="23"/>
        <v>68481</v>
      </c>
    </row>
    <row r="63" spans="1:5" x14ac:dyDescent="0.25">
      <c r="A63" s="8">
        <v>4221</v>
      </c>
      <c r="B63" s="13" t="s">
        <v>60</v>
      </c>
      <c r="C63" s="28">
        <v>21327</v>
      </c>
      <c r="D63" s="28">
        <f t="shared" si="0"/>
        <v>-20000</v>
      </c>
      <c r="E63" s="28">
        <v>1327</v>
      </c>
    </row>
    <row r="64" spans="1:5" x14ac:dyDescent="0.25">
      <c r="A64" s="8">
        <v>4222</v>
      </c>
      <c r="B64" s="13" t="s">
        <v>63</v>
      </c>
      <c r="C64" s="28">
        <v>664</v>
      </c>
      <c r="D64" s="28">
        <f t="shared" si="0"/>
        <v>0</v>
      </c>
      <c r="E64" s="28">
        <v>664</v>
      </c>
    </row>
    <row r="65" spans="1:5" x14ac:dyDescent="0.25">
      <c r="A65" s="8">
        <v>4223</v>
      </c>
      <c r="B65" s="13" t="s">
        <v>71</v>
      </c>
      <c r="C65" s="28">
        <v>13938</v>
      </c>
      <c r="D65" s="28">
        <f t="shared" si="0"/>
        <v>0</v>
      </c>
      <c r="E65" s="28">
        <v>13938</v>
      </c>
    </row>
    <row r="66" spans="1:5" x14ac:dyDescent="0.25">
      <c r="A66" s="8">
        <v>4224</v>
      </c>
      <c r="B66" s="13" t="s">
        <v>70</v>
      </c>
      <c r="C66" s="28">
        <v>0</v>
      </c>
      <c r="D66" s="28">
        <f t="shared" si="0"/>
        <v>0</v>
      </c>
      <c r="E66" s="28">
        <v>0</v>
      </c>
    </row>
    <row r="67" spans="1:5" x14ac:dyDescent="0.25">
      <c r="A67" s="8">
        <v>4225</v>
      </c>
      <c r="B67" s="13" t="s">
        <v>72</v>
      </c>
      <c r="C67" s="28">
        <v>3982</v>
      </c>
      <c r="D67" s="28">
        <f t="shared" si="0"/>
        <v>48570</v>
      </c>
      <c r="E67" s="28">
        <v>52552</v>
      </c>
    </row>
    <row r="68" spans="1:5" x14ac:dyDescent="0.25">
      <c r="A68" s="7">
        <v>423</v>
      </c>
      <c r="B68" s="13" t="s">
        <v>75</v>
      </c>
      <c r="C68" s="25">
        <f>C69</f>
        <v>25875</v>
      </c>
      <c r="D68" s="128">
        <f t="shared" si="0"/>
        <v>0</v>
      </c>
      <c r="E68" s="25">
        <f t="shared" ref="E68" si="24">E69</f>
        <v>25875</v>
      </c>
    </row>
    <row r="69" spans="1:5" x14ac:dyDescent="0.25">
      <c r="A69" s="8">
        <v>4231</v>
      </c>
      <c r="B69" s="13" t="s">
        <v>76</v>
      </c>
      <c r="C69" s="28">
        <v>25875</v>
      </c>
      <c r="D69" s="28">
        <f t="shared" si="0"/>
        <v>0</v>
      </c>
      <c r="E69" s="28">
        <v>25875</v>
      </c>
    </row>
    <row r="70" spans="1:5" x14ac:dyDescent="0.25">
      <c r="A70" s="6">
        <v>45</v>
      </c>
      <c r="B70" s="13" t="s">
        <v>67</v>
      </c>
      <c r="C70" s="25">
        <f>C71</f>
        <v>0</v>
      </c>
      <c r="D70" s="128">
        <f t="shared" ref="D70:D131" si="25">E70-C70</f>
        <v>0</v>
      </c>
      <c r="E70" s="25">
        <f t="shared" ref="C70:E71" si="26">E71</f>
        <v>0</v>
      </c>
    </row>
    <row r="71" spans="1:5" x14ac:dyDescent="0.25">
      <c r="A71" s="7">
        <v>451</v>
      </c>
      <c r="B71" s="13" t="s">
        <v>68</v>
      </c>
      <c r="C71" s="25">
        <f t="shared" si="26"/>
        <v>0</v>
      </c>
      <c r="D71" s="128">
        <f t="shared" si="25"/>
        <v>0</v>
      </c>
      <c r="E71" s="25">
        <f t="shared" si="26"/>
        <v>0</v>
      </c>
    </row>
    <row r="72" spans="1:5" x14ac:dyDescent="0.25">
      <c r="A72" s="8">
        <v>4511</v>
      </c>
      <c r="B72" s="13" t="s">
        <v>68</v>
      </c>
      <c r="C72" s="28">
        <v>0</v>
      </c>
      <c r="D72" s="28">
        <f t="shared" si="25"/>
        <v>0</v>
      </c>
      <c r="E72" s="28">
        <v>0</v>
      </c>
    </row>
    <row r="73" spans="1:5" x14ac:dyDescent="0.25">
      <c r="A73" s="9">
        <v>41</v>
      </c>
      <c r="B73" s="26" t="s">
        <v>26</v>
      </c>
      <c r="C73" s="27">
        <f>C74+C77</f>
        <v>61545</v>
      </c>
      <c r="D73" s="128">
        <f t="shared" si="25"/>
        <v>-26545</v>
      </c>
      <c r="E73" s="27">
        <f t="shared" ref="E73" si="27">E74+E77</f>
        <v>35000</v>
      </c>
    </row>
    <row r="74" spans="1:5" x14ac:dyDescent="0.25">
      <c r="A74" s="6">
        <v>32</v>
      </c>
      <c r="B74" s="13" t="s">
        <v>12</v>
      </c>
      <c r="C74" s="25">
        <f t="shared" ref="C74:E75" si="28">C75</f>
        <v>0</v>
      </c>
      <c r="D74" s="128">
        <f t="shared" si="25"/>
        <v>0</v>
      </c>
      <c r="E74" s="25">
        <f t="shared" si="28"/>
        <v>0</v>
      </c>
    </row>
    <row r="75" spans="1:5" x14ac:dyDescent="0.25">
      <c r="A75" s="7">
        <v>329</v>
      </c>
      <c r="B75" s="13" t="s">
        <v>23</v>
      </c>
      <c r="C75" s="25">
        <f>C76</f>
        <v>0</v>
      </c>
      <c r="D75" s="128">
        <f t="shared" si="25"/>
        <v>0</v>
      </c>
      <c r="E75" s="25">
        <f t="shared" si="28"/>
        <v>0</v>
      </c>
    </row>
    <row r="76" spans="1:5" x14ac:dyDescent="0.25">
      <c r="A76" s="8">
        <v>3291</v>
      </c>
      <c r="B76" s="13" t="s">
        <v>27</v>
      </c>
      <c r="C76" s="28"/>
      <c r="D76" s="28">
        <f t="shared" si="25"/>
        <v>0</v>
      </c>
      <c r="E76" s="28"/>
    </row>
    <row r="77" spans="1:5" x14ac:dyDescent="0.25">
      <c r="A77" s="6">
        <v>38</v>
      </c>
      <c r="B77" s="13" t="s">
        <v>28</v>
      </c>
      <c r="C77" s="25">
        <f t="shared" ref="C77:E78" si="29">C78</f>
        <v>61545</v>
      </c>
      <c r="D77" s="128">
        <f t="shared" si="25"/>
        <v>-26545</v>
      </c>
      <c r="E77" s="25">
        <f t="shared" si="29"/>
        <v>35000</v>
      </c>
    </row>
    <row r="78" spans="1:5" x14ac:dyDescent="0.25">
      <c r="A78" s="7">
        <v>381</v>
      </c>
      <c r="B78" s="13" t="s">
        <v>29</v>
      </c>
      <c r="C78" s="25">
        <f t="shared" si="29"/>
        <v>61545</v>
      </c>
      <c r="D78" s="128">
        <f t="shared" si="25"/>
        <v>-26545</v>
      </c>
      <c r="E78" s="25">
        <f t="shared" si="29"/>
        <v>35000</v>
      </c>
    </row>
    <row r="79" spans="1:5" x14ac:dyDescent="0.25">
      <c r="A79" s="8">
        <v>3811</v>
      </c>
      <c r="B79" s="13" t="s">
        <v>30</v>
      </c>
      <c r="C79" s="28">
        <v>61545</v>
      </c>
      <c r="D79" s="28">
        <f t="shared" si="25"/>
        <v>-26545</v>
      </c>
      <c r="E79" s="28">
        <v>35000</v>
      </c>
    </row>
    <row r="80" spans="1:5" x14ac:dyDescent="0.25">
      <c r="A80" s="5" t="s">
        <v>83</v>
      </c>
      <c r="B80" s="24" t="s">
        <v>84</v>
      </c>
      <c r="C80" s="27">
        <f t="shared" ref="C80" si="30">C81+C121+C129</f>
        <v>82288.141217068158</v>
      </c>
      <c r="D80" s="131">
        <f t="shared" si="25"/>
        <v>13011.858782931842</v>
      </c>
      <c r="E80" s="27">
        <f>E81+E121+E129</f>
        <v>95300</v>
      </c>
    </row>
    <row r="81" spans="1:5" x14ac:dyDescent="0.25">
      <c r="A81" s="9">
        <v>31</v>
      </c>
      <c r="B81" s="26" t="s">
        <v>55</v>
      </c>
      <c r="C81" s="27">
        <f t="shared" ref="C81" si="31">C82+C107+C110+C118</f>
        <v>42471.298692680335</v>
      </c>
      <c r="D81" s="128">
        <f t="shared" si="25"/>
        <v>23878.701307319665</v>
      </c>
      <c r="E81" s="27">
        <f>E82+E107+E110+E118</f>
        <v>66350</v>
      </c>
    </row>
    <row r="82" spans="1:5" x14ac:dyDescent="0.25">
      <c r="A82" s="6">
        <v>32</v>
      </c>
      <c r="B82" s="13" t="s">
        <v>12</v>
      </c>
      <c r="C82" s="25">
        <f t="shared" ref="C82:E82" si="32">C83+C86+C93+C102</f>
        <v>37826.00039816842</v>
      </c>
      <c r="D82" s="128">
        <f t="shared" si="25"/>
        <v>22223.99960183158</v>
      </c>
      <c r="E82" s="25">
        <f t="shared" si="32"/>
        <v>60050</v>
      </c>
    </row>
    <row r="83" spans="1:5" x14ac:dyDescent="0.25">
      <c r="A83" s="7">
        <v>321</v>
      </c>
      <c r="B83" s="13" t="s">
        <v>13</v>
      </c>
      <c r="C83" s="25">
        <f t="shared" ref="C83:E83" si="33">C84+C85</f>
        <v>663.61404207313024</v>
      </c>
      <c r="D83" s="128">
        <f t="shared" si="25"/>
        <v>1536.3859579268697</v>
      </c>
      <c r="E83" s="25">
        <f t="shared" si="33"/>
        <v>2200</v>
      </c>
    </row>
    <row r="84" spans="1:5" x14ac:dyDescent="0.25">
      <c r="A84" s="8">
        <v>3211</v>
      </c>
      <c r="B84" s="13" t="s">
        <v>14</v>
      </c>
      <c r="C84" s="28">
        <v>663.61404207313024</v>
      </c>
      <c r="D84" s="28">
        <f t="shared" si="25"/>
        <v>836.38595792686976</v>
      </c>
      <c r="E84" s="28">
        <v>1500</v>
      </c>
    </row>
    <row r="85" spans="1:5" x14ac:dyDescent="0.25">
      <c r="A85" s="8">
        <v>3213</v>
      </c>
      <c r="B85" s="13" t="s">
        <v>15</v>
      </c>
      <c r="C85" s="28">
        <v>0</v>
      </c>
      <c r="D85" s="28">
        <f t="shared" si="25"/>
        <v>700</v>
      </c>
      <c r="E85" s="28">
        <v>700</v>
      </c>
    </row>
    <row r="86" spans="1:5" x14ac:dyDescent="0.25">
      <c r="A86" s="7">
        <v>322</v>
      </c>
      <c r="B86" s="13" t="s">
        <v>18</v>
      </c>
      <c r="C86" s="25">
        <f t="shared" ref="C86" si="34">SUM(C87:C92)</f>
        <v>15263.122967681993</v>
      </c>
      <c r="D86" s="128">
        <f t="shared" si="25"/>
        <v>17482.877032318007</v>
      </c>
      <c r="E86" s="25">
        <f>SUM(E87:E92)</f>
        <v>32746</v>
      </c>
    </row>
    <row r="87" spans="1:5" x14ac:dyDescent="0.25">
      <c r="A87" s="8">
        <v>3221</v>
      </c>
      <c r="B87" s="13" t="s">
        <v>19</v>
      </c>
      <c r="C87" s="28">
        <v>1327.22808414626</v>
      </c>
      <c r="D87" s="28">
        <f t="shared" si="25"/>
        <v>2672.7719158537402</v>
      </c>
      <c r="E87" s="28">
        <v>4000</v>
      </c>
    </row>
    <row r="88" spans="1:5" x14ac:dyDescent="0.25">
      <c r="A88" s="8">
        <v>3222</v>
      </c>
      <c r="B88" s="13" t="s">
        <v>56</v>
      </c>
      <c r="C88" s="28">
        <v>6636.1404207313026</v>
      </c>
      <c r="D88" s="28">
        <f t="shared" si="25"/>
        <v>13363.859579268697</v>
      </c>
      <c r="E88" s="28">
        <v>20000</v>
      </c>
    </row>
    <row r="89" spans="1:5" x14ac:dyDescent="0.25">
      <c r="A89" s="8">
        <v>3223</v>
      </c>
      <c r="B89" s="13" t="s">
        <v>41</v>
      </c>
      <c r="C89" s="28">
        <v>1327.2280841462605</v>
      </c>
      <c r="D89" s="28">
        <f t="shared" si="25"/>
        <v>272.77191585373953</v>
      </c>
      <c r="E89" s="28">
        <v>1600</v>
      </c>
    </row>
    <row r="90" spans="1:5" x14ac:dyDescent="0.25">
      <c r="A90" s="8">
        <v>3224</v>
      </c>
      <c r="B90" s="13" t="s">
        <v>42</v>
      </c>
      <c r="C90" s="28">
        <v>3981.6842524387812</v>
      </c>
      <c r="D90" s="28">
        <f t="shared" si="25"/>
        <v>0.31574756121881364</v>
      </c>
      <c r="E90" s="28">
        <v>3982</v>
      </c>
    </row>
    <row r="91" spans="1:5" x14ac:dyDescent="0.25">
      <c r="A91" s="8">
        <v>3225</v>
      </c>
      <c r="B91" s="13" t="s">
        <v>43</v>
      </c>
      <c r="C91" s="28">
        <v>1327.2280841462605</v>
      </c>
      <c r="D91" s="28">
        <f t="shared" si="25"/>
        <v>1172.7719158537395</v>
      </c>
      <c r="E91" s="28">
        <v>2500</v>
      </c>
    </row>
    <row r="92" spans="1:5" x14ac:dyDescent="0.25">
      <c r="A92" s="8">
        <v>3227</v>
      </c>
      <c r="B92" s="13" t="s">
        <v>20</v>
      </c>
      <c r="C92" s="28">
        <v>663.61404207313024</v>
      </c>
      <c r="D92" s="28">
        <f t="shared" si="25"/>
        <v>0.38595792686976438</v>
      </c>
      <c r="E92" s="28">
        <v>664</v>
      </c>
    </row>
    <row r="93" spans="1:5" x14ac:dyDescent="0.25">
      <c r="A93" s="7">
        <v>323</v>
      </c>
      <c r="B93" s="13" t="s">
        <v>16</v>
      </c>
      <c r="C93" s="25">
        <f t="shared" ref="C93" si="35">SUM(C94:C101)</f>
        <v>5308.9123365850419</v>
      </c>
      <c r="D93" s="128">
        <f t="shared" si="25"/>
        <v>2091.0876634149581</v>
      </c>
      <c r="E93" s="25">
        <f>SUM(E94:E101)</f>
        <v>7400</v>
      </c>
    </row>
    <row r="94" spans="1:5" x14ac:dyDescent="0.25">
      <c r="A94" s="8">
        <v>3231</v>
      </c>
      <c r="B94" s="13" t="s">
        <v>44</v>
      </c>
      <c r="C94" s="28">
        <v>0</v>
      </c>
      <c r="D94" s="28">
        <f t="shared" si="25"/>
        <v>0</v>
      </c>
      <c r="E94" s="28">
        <v>0</v>
      </c>
    </row>
    <row r="95" spans="1:5" x14ac:dyDescent="0.25">
      <c r="A95" s="8">
        <v>3232</v>
      </c>
      <c r="B95" s="13" t="s">
        <v>45</v>
      </c>
      <c r="C95" s="28">
        <v>1327.2280841462605</v>
      </c>
      <c r="D95" s="28">
        <f t="shared" si="25"/>
        <v>1372.7719158537395</v>
      </c>
      <c r="E95" s="28">
        <v>2700</v>
      </c>
    </row>
    <row r="96" spans="1:5" x14ac:dyDescent="0.25">
      <c r="A96" s="8">
        <v>3233</v>
      </c>
      <c r="B96" s="13" t="s">
        <v>46</v>
      </c>
      <c r="C96" s="28">
        <v>0</v>
      </c>
      <c r="D96" s="28">
        <f t="shared" si="25"/>
        <v>0</v>
      </c>
      <c r="E96" s="28">
        <v>0</v>
      </c>
    </row>
    <row r="97" spans="1:5" x14ac:dyDescent="0.25">
      <c r="A97" s="8">
        <v>3234</v>
      </c>
      <c r="B97" s="13" t="s">
        <v>47</v>
      </c>
      <c r="C97" s="28">
        <v>0</v>
      </c>
      <c r="D97" s="28">
        <f t="shared" si="25"/>
        <v>1000</v>
      </c>
      <c r="E97" s="28">
        <v>1000</v>
      </c>
    </row>
    <row r="98" spans="1:5" x14ac:dyDescent="0.25">
      <c r="A98" s="8">
        <v>3235</v>
      </c>
      <c r="B98" s="13" t="s">
        <v>48</v>
      </c>
      <c r="C98" s="28">
        <v>0</v>
      </c>
      <c r="D98" s="28">
        <f t="shared" si="25"/>
        <v>0</v>
      </c>
      <c r="E98" s="28">
        <v>0</v>
      </c>
    </row>
    <row r="99" spans="1:5" x14ac:dyDescent="0.25">
      <c r="A99" s="8">
        <v>3236</v>
      </c>
      <c r="B99" s="13" t="s">
        <v>21</v>
      </c>
      <c r="C99" s="28">
        <v>2654.4561682925209</v>
      </c>
      <c r="D99" s="28">
        <f t="shared" si="25"/>
        <v>-1954.4561682925209</v>
      </c>
      <c r="E99" s="28">
        <v>700</v>
      </c>
    </row>
    <row r="100" spans="1:5" x14ac:dyDescent="0.25">
      <c r="A100" s="8">
        <v>3237</v>
      </c>
      <c r="B100" s="13" t="s">
        <v>17</v>
      </c>
      <c r="C100" s="28">
        <v>0</v>
      </c>
      <c r="D100" s="28">
        <f t="shared" si="25"/>
        <v>0</v>
      </c>
      <c r="E100" s="28">
        <v>0</v>
      </c>
    </row>
    <row r="101" spans="1:5" x14ac:dyDescent="0.25">
      <c r="A101" s="8">
        <v>3239</v>
      </c>
      <c r="B101" s="13" t="s">
        <v>22</v>
      </c>
      <c r="C101" s="28">
        <v>1327.2280841462605</v>
      </c>
      <c r="D101" s="28">
        <f t="shared" si="25"/>
        <v>1672.7719158537395</v>
      </c>
      <c r="E101" s="28">
        <v>3000</v>
      </c>
    </row>
    <row r="102" spans="1:5" x14ac:dyDescent="0.25">
      <c r="A102" s="7">
        <v>329</v>
      </c>
      <c r="B102" s="13" t="s">
        <v>23</v>
      </c>
      <c r="C102" s="25">
        <f t="shared" ref="C102:E102" si="36">SUM(C103:C106)</f>
        <v>16590.351051828256</v>
      </c>
      <c r="D102" s="128">
        <f t="shared" si="25"/>
        <v>1113.6489481717435</v>
      </c>
      <c r="E102" s="25">
        <f t="shared" si="36"/>
        <v>17704</v>
      </c>
    </row>
    <row r="103" spans="1:5" x14ac:dyDescent="0.25">
      <c r="A103" s="8">
        <v>3291</v>
      </c>
      <c r="B103" s="13" t="s">
        <v>27</v>
      </c>
      <c r="C103" s="28">
        <v>11945.052757316344</v>
      </c>
      <c r="D103" s="28">
        <f t="shared" si="25"/>
        <v>3054.9472426836564</v>
      </c>
      <c r="E103" s="28">
        <v>15000</v>
      </c>
    </row>
    <row r="104" spans="1:5" x14ac:dyDescent="0.25">
      <c r="A104" s="8">
        <v>3292</v>
      </c>
      <c r="B104" s="13" t="s">
        <v>49</v>
      </c>
      <c r="C104" s="28">
        <v>2654.4561682925209</v>
      </c>
      <c r="D104" s="28">
        <f t="shared" si="25"/>
        <v>-1154.4561682925209</v>
      </c>
      <c r="E104" s="28">
        <v>1500</v>
      </c>
    </row>
    <row r="105" spans="1:5" x14ac:dyDescent="0.25">
      <c r="A105" s="8">
        <v>3293</v>
      </c>
      <c r="B105" s="13" t="s">
        <v>50</v>
      </c>
      <c r="C105" s="28">
        <v>663.61404207313024</v>
      </c>
      <c r="D105" s="28">
        <f t="shared" si="25"/>
        <v>-563.61404207313024</v>
      </c>
      <c r="E105" s="28">
        <v>100</v>
      </c>
    </row>
    <row r="106" spans="1:5" x14ac:dyDescent="0.25">
      <c r="A106" s="8">
        <v>3299</v>
      </c>
      <c r="B106" s="13" t="s">
        <v>23</v>
      </c>
      <c r="C106" s="28">
        <v>1327.2280841462605</v>
      </c>
      <c r="D106" s="28">
        <f t="shared" si="25"/>
        <v>-223.22808414626047</v>
      </c>
      <c r="E106" s="28">
        <v>1104</v>
      </c>
    </row>
    <row r="107" spans="1:5" x14ac:dyDescent="0.25">
      <c r="A107" s="6">
        <v>34</v>
      </c>
      <c r="B107" s="13" t="s">
        <v>52</v>
      </c>
      <c r="C107" s="25">
        <f t="shared" ref="C107:E108" si="37">C108</f>
        <v>0</v>
      </c>
      <c r="D107" s="128">
        <f t="shared" si="25"/>
        <v>0</v>
      </c>
      <c r="E107" s="25">
        <f>E108</f>
        <v>0</v>
      </c>
    </row>
    <row r="108" spans="1:5" x14ac:dyDescent="0.25">
      <c r="A108" s="7">
        <v>343</v>
      </c>
      <c r="B108" s="13" t="s">
        <v>53</v>
      </c>
      <c r="C108" s="25">
        <f t="shared" si="37"/>
        <v>0</v>
      </c>
      <c r="D108" s="128">
        <f t="shared" si="25"/>
        <v>0</v>
      </c>
      <c r="E108" s="25">
        <f t="shared" si="37"/>
        <v>0</v>
      </c>
    </row>
    <row r="109" spans="1:5" x14ac:dyDescent="0.25">
      <c r="A109" s="8">
        <v>3431</v>
      </c>
      <c r="B109" s="13" t="s">
        <v>54</v>
      </c>
      <c r="C109" s="28">
        <v>0</v>
      </c>
      <c r="D109" s="28">
        <f t="shared" si="25"/>
        <v>0</v>
      </c>
      <c r="E109" s="28">
        <v>0</v>
      </c>
    </row>
    <row r="110" spans="1:5" x14ac:dyDescent="0.25">
      <c r="A110" s="6">
        <v>42</v>
      </c>
      <c r="B110" s="13" t="s">
        <v>57</v>
      </c>
      <c r="C110" s="25">
        <f t="shared" ref="C110" si="38">C111</f>
        <v>4645.298294511912</v>
      </c>
      <c r="D110" s="128">
        <f t="shared" si="25"/>
        <v>1654.701705488088</v>
      </c>
      <c r="E110" s="25">
        <f>E111+E116</f>
        <v>6300</v>
      </c>
    </row>
    <row r="111" spans="1:5" x14ac:dyDescent="0.25">
      <c r="A111" s="7">
        <v>422</v>
      </c>
      <c r="B111" s="13" t="s">
        <v>58</v>
      </c>
      <c r="C111" s="25">
        <f t="shared" ref="C111" si="39">SUM(C112:C114)</f>
        <v>4645.298294511912</v>
      </c>
      <c r="D111" s="128">
        <f t="shared" si="25"/>
        <v>1654.701705488088</v>
      </c>
      <c r="E111" s="25">
        <f>SUM(E112:E115)</f>
        <v>6300</v>
      </c>
    </row>
    <row r="112" spans="1:5" x14ac:dyDescent="0.25">
      <c r="A112" s="8">
        <v>4221</v>
      </c>
      <c r="B112" s="13" t="s">
        <v>60</v>
      </c>
      <c r="C112" s="28">
        <v>3318.0702103656513</v>
      </c>
      <c r="D112" s="28">
        <f t="shared" si="25"/>
        <v>1481.9297896343487</v>
      </c>
      <c r="E112" s="28">
        <v>4800</v>
      </c>
    </row>
    <row r="113" spans="1:5" x14ac:dyDescent="0.25">
      <c r="A113" s="8">
        <v>4222</v>
      </c>
      <c r="B113" s="13" t="s">
        <v>63</v>
      </c>
      <c r="C113" s="28">
        <v>663.61404207313024</v>
      </c>
      <c r="D113" s="28">
        <f t="shared" si="25"/>
        <v>-663.61404207313024</v>
      </c>
      <c r="E113" s="28">
        <v>0</v>
      </c>
    </row>
    <row r="114" spans="1:5" ht="15.75" thickBot="1" x14ac:dyDescent="0.3">
      <c r="A114" s="8">
        <v>4223</v>
      </c>
      <c r="B114" s="13" t="s">
        <v>71</v>
      </c>
      <c r="C114" s="28">
        <v>663.61404207313024</v>
      </c>
      <c r="D114" s="28">
        <f t="shared" si="25"/>
        <v>-663.61404207313024</v>
      </c>
      <c r="E114" s="124">
        <v>0</v>
      </c>
    </row>
    <row r="115" spans="1:5" ht="15.75" thickBot="1" x14ac:dyDescent="0.3">
      <c r="A115" s="8">
        <v>4225</v>
      </c>
      <c r="B115" s="13" t="s">
        <v>169</v>
      </c>
      <c r="C115" s="28">
        <v>0</v>
      </c>
      <c r="D115" s="28">
        <f t="shared" si="25"/>
        <v>1500</v>
      </c>
      <c r="E115" s="126">
        <v>1500</v>
      </c>
    </row>
    <row r="116" spans="1:5" x14ac:dyDescent="0.25">
      <c r="A116" s="7">
        <v>425</v>
      </c>
      <c r="B116" s="13" t="s">
        <v>166</v>
      </c>
      <c r="C116" s="25">
        <f t="shared" ref="C116" si="40">SUM(C118:C120)</f>
        <v>0</v>
      </c>
      <c r="D116" s="128">
        <f t="shared" si="25"/>
        <v>0</v>
      </c>
      <c r="E116" s="125">
        <f>E117</f>
        <v>0</v>
      </c>
    </row>
    <row r="117" spans="1:5" x14ac:dyDescent="0.25">
      <c r="A117" s="8">
        <v>4252</v>
      </c>
      <c r="B117" s="13" t="s">
        <v>167</v>
      </c>
      <c r="C117" s="28">
        <v>0</v>
      </c>
      <c r="D117" s="28">
        <f t="shared" si="25"/>
        <v>0</v>
      </c>
      <c r="E117" s="28"/>
    </row>
    <row r="118" spans="1:5" x14ac:dyDescent="0.25">
      <c r="A118" s="6">
        <v>45</v>
      </c>
      <c r="B118" s="13" t="s">
        <v>67</v>
      </c>
      <c r="C118" s="25">
        <f t="shared" ref="C118:E119" si="41">C119</f>
        <v>0</v>
      </c>
      <c r="D118" s="128">
        <f t="shared" si="25"/>
        <v>0</v>
      </c>
      <c r="E118" s="25">
        <f t="shared" si="41"/>
        <v>0</v>
      </c>
    </row>
    <row r="119" spans="1:5" x14ac:dyDescent="0.25">
      <c r="A119" s="7">
        <v>451</v>
      </c>
      <c r="B119" s="13" t="s">
        <v>68</v>
      </c>
      <c r="C119" s="25">
        <f t="shared" si="41"/>
        <v>0</v>
      </c>
      <c r="D119" s="128">
        <f t="shared" si="25"/>
        <v>0</v>
      </c>
      <c r="E119" s="25">
        <f t="shared" si="41"/>
        <v>0</v>
      </c>
    </row>
    <row r="120" spans="1:5" x14ac:dyDescent="0.25">
      <c r="A120" s="8">
        <v>4511</v>
      </c>
      <c r="B120" s="13" t="s">
        <v>68</v>
      </c>
      <c r="C120" s="28"/>
      <c r="D120" s="28">
        <f t="shared" si="25"/>
        <v>0</v>
      </c>
      <c r="E120" s="28"/>
    </row>
    <row r="121" spans="1:5" x14ac:dyDescent="0.25">
      <c r="A121" s="9">
        <v>43</v>
      </c>
      <c r="B121" s="26" t="s">
        <v>59</v>
      </c>
      <c r="C121" s="27">
        <f>C122</f>
        <v>0</v>
      </c>
      <c r="D121" s="128">
        <f t="shared" si="25"/>
        <v>0</v>
      </c>
      <c r="E121" s="27">
        <f t="shared" ref="E121" si="42">E122</f>
        <v>0</v>
      </c>
    </row>
    <row r="122" spans="1:5" x14ac:dyDescent="0.25">
      <c r="A122" s="6">
        <v>32</v>
      </c>
      <c r="B122" s="13" t="s">
        <v>12</v>
      </c>
      <c r="C122" s="25">
        <f t="shared" ref="C122:E122" si="43">C123+C127</f>
        <v>0</v>
      </c>
      <c r="D122" s="128">
        <f t="shared" si="25"/>
        <v>0</v>
      </c>
      <c r="E122" s="25">
        <f t="shared" si="43"/>
        <v>0</v>
      </c>
    </row>
    <row r="123" spans="1:5" x14ac:dyDescent="0.25">
      <c r="A123" s="7">
        <v>322</v>
      </c>
      <c r="B123" s="13" t="s">
        <v>18</v>
      </c>
      <c r="C123" s="25">
        <f>SUM(C124:C126)</f>
        <v>0</v>
      </c>
      <c r="D123" s="128">
        <f t="shared" si="25"/>
        <v>0</v>
      </c>
      <c r="E123" s="25">
        <f t="shared" ref="E123" si="44">SUM(E124:E126)</f>
        <v>0</v>
      </c>
    </row>
    <row r="124" spans="1:5" x14ac:dyDescent="0.25">
      <c r="A124" s="8">
        <v>3222</v>
      </c>
      <c r="B124" s="13" t="s">
        <v>56</v>
      </c>
      <c r="C124" s="28"/>
      <c r="D124" s="28">
        <f t="shared" si="25"/>
        <v>0</v>
      </c>
      <c r="E124" s="28"/>
    </row>
    <row r="125" spans="1:5" x14ac:dyDescent="0.25">
      <c r="A125" s="8">
        <v>3223</v>
      </c>
      <c r="B125" s="13" t="s">
        <v>41</v>
      </c>
      <c r="C125" s="28"/>
      <c r="D125" s="28">
        <f t="shared" si="25"/>
        <v>0</v>
      </c>
      <c r="E125" s="28"/>
    </row>
    <row r="126" spans="1:5" x14ac:dyDescent="0.25">
      <c r="A126" s="8">
        <v>3224</v>
      </c>
      <c r="B126" s="13" t="s">
        <v>42</v>
      </c>
      <c r="C126" s="28"/>
      <c r="D126" s="28">
        <f t="shared" si="25"/>
        <v>0</v>
      </c>
      <c r="E126" s="28"/>
    </row>
    <row r="127" spans="1:5" x14ac:dyDescent="0.25">
      <c r="A127" s="7">
        <v>323</v>
      </c>
      <c r="B127" s="13" t="s">
        <v>16</v>
      </c>
      <c r="C127" s="25">
        <f>C128</f>
        <v>0</v>
      </c>
      <c r="D127" s="128">
        <f t="shared" si="25"/>
        <v>0</v>
      </c>
      <c r="E127" s="25">
        <f t="shared" ref="E127" si="45">E128</f>
        <v>0</v>
      </c>
    </row>
    <row r="128" spans="1:5" x14ac:dyDescent="0.25">
      <c r="A128" s="8">
        <v>3239</v>
      </c>
      <c r="B128" s="13" t="s">
        <v>22</v>
      </c>
      <c r="C128" s="28"/>
      <c r="D128" s="28">
        <f t="shared" si="25"/>
        <v>0</v>
      </c>
      <c r="E128" s="28"/>
    </row>
    <row r="129" spans="1:5" x14ac:dyDescent="0.25">
      <c r="A129" s="9">
        <v>52</v>
      </c>
      <c r="B129" s="26" t="s">
        <v>62</v>
      </c>
      <c r="C129" s="27">
        <f t="shared" ref="C129" si="46">C130</f>
        <v>39816.842524387816</v>
      </c>
      <c r="D129" s="128">
        <f>E129-C129</f>
        <v>-10866.842524387816</v>
      </c>
      <c r="E129" s="27">
        <f>E130+E142</f>
        <v>28950</v>
      </c>
    </row>
    <row r="130" spans="1:5" x14ac:dyDescent="0.25">
      <c r="A130" s="6">
        <v>32</v>
      </c>
      <c r="B130" s="13" t="s">
        <v>12</v>
      </c>
      <c r="C130" s="25">
        <f t="shared" ref="C130" si="47">C131+C136</f>
        <v>39816.842524387816</v>
      </c>
      <c r="D130" s="128">
        <f t="shared" si="25"/>
        <v>-12066.842524387816</v>
      </c>
      <c r="E130" s="25">
        <f>SUM(E131+E136+E139)</f>
        <v>27750</v>
      </c>
    </row>
    <row r="131" spans="1:5" x14ac:dyDescent="0.25">
      <c r="A131" s="7">
        <v>322</v>
      </c>
      <c r="B131" s="13" t="s">
        <v>18</v>
      </c>
      <c r="C131" s="25">
        <f>SUM(C133:C135)</f>
        <v>26544.56168292521</v>
      </c>
      <c r="D131" s="128">
        <f t="shared" si="25"/>
        <v>-4444.5616829252103</v>
      </c>
      <c r="E131" s="25">
        <f>SUM(E132:E135)</f>
        <v>22100</v>
      </c>
    </row>
    <row r="132" spans="1:5" x14ac:dyDescent="0.25">
      <c r="A132" s="7">
        <v>3221</v>
      </c>
      <c r="B132" s="13" t="s">
        <v>19</v>
      </c>
      <c r="C132" s="127">
        <v>0</v>
      </c>
      <c r="D132" s="28">
        <f>E132-C132</f>
        <v>16000</v>
      </c>
      <c r="E132" s="127">
        <v>16000</v>
      </c>
    </row>
    <row r="133" spans="1:5" x14ac:dyDescent="0.25">
      <c r="A133" s="8">
        <v>3222</v>
      </c>
      <c r="B133" s="13" t="s">
        <v>56</v>
      </c>
      <c r="C133" s="28">
        <v>13272.280841462605</v>
      </c>
      <c r="D133" s="28">
        <f>E133-C133</f>
        <v>-12872.280841462605</v>
      </c>
      <c r="E133" s="28">
        <v>400</v>
      </c>
    </row>
    <row r="134" spans="1:5" x14ac:dyDescent="0.25">
      <c r="A134" s="8">
        <v>3223</v>
      </c>
      <c r="B134" s="13" t="s">
        <v>41</v>
      </c>
      <c r="C134" s="28">
        <v>6636.1404207313026</v>
      </c>
      <c r="D134" s="28">
        <f>E134-C134</f>
        <v>-5436.1404207313026</v>
      </c>
      <c r="E134" s="28">
        <v>1200</v>
      </c>
    </row>
    <row r="135" spans="1:5" x14ac:dyDescent="0.25">
      <c r="A135" s="8">
        <v>3224</v>
      </c>
      <c r="B135" s="13" t="s">
        <v>42</v>
      </c>
      <c r="C135" s="28">
        <v>6636.1404207313026</v>
      </c>
      <c r="D135" s="28">
        <f>E135-C135</f>
        <v>-2136.1404207313026</v>
      </c>
      <c r="E135" s="28">
        <v>4500</v>
      </c>
    </row>
    <row r="136" spans="1:5" x14ac:dyDescent="0.25">
      <c r="A136" s="7">
        <v>323</v>
      </c>
      <c r="B136" s="13" t="s">
        <v>16</v>
      </c>
      <c r="C136" s="25">
        <f t="shared" ref="C136" si="48">C137+C138</f>
        <v>13272.280841462605</v>
      </c>
      <c r="D136" s="128">
        <f t="shared" ref="D136:D144" si="49">E136-C136</f>
        <v>-9372.2808414626052</v>
      </c>
      <c r="E136" s="25">
        <f>SUM(E137:E138)</f>
        <v>3900</v>
      </c>
    </row>
    <row r="137" spans="1:5" x14ac:dyDescent="0.25">
      <c r="A137" s="8">
        <v>3232</v>
      </c>
      <c r="B137" s="13" t="s">
        <v>45</v>
      </c>
      <c r="C137" s="28">
        <v>6636.1404207313026</v>
      </c>
      <c r="D137" s="28">
        <f t="shared" si="49"/>
        <v>-6236.1404207313026</v>
      </c>
      <c r="E137" s="28">
        <v>400</v>
      </c>
    </row>
    <row r="138" spans="1:5" x14ac:dyDescent="0.25">
      <c r="A138" s="8">
        <v>3239</v>
      </c>
      <c r="B138" s="13" t="s">
        <v>22</v>
      </c>
      <c r="C138" s="28">
        <v>6636.1404207313026</v>
      </c>
      <c r="D138" s="28">
        <f t="shared" si="49"/>
        <v>-3136.1404207313026</v>
      </c>
      <c r="E138" s="28">
        <v>3500</v>
      </c>
    </row>
    <row r="139" spans="1:5" x14ac:dyDescent="0.25">
      <c r="A139" s="7">
        <v>329</v>
      </c>
      <c r="B139" s="13" t="s">
        <v>23</v>
      </c>
      <c r="C139" s="128">
        <f>SUM(C140:C141)</f>
        <v>0</v>
      </c>
      <c r="D139" s="128">
        <f t="shared" ref="D139:E139" si="50">SUM(D140:D141)</f>
        <v>1750</v>
      </c>
      <c r="E139" s="128">
        <f t="shared" si="50"/>
        <v>1750</v>
      </c>
    </row>
    <row r="140" spans="1:5" x14ac:dyDescent="0.25">
      <c r="A140" s="8">
        <v>3291</v>
      </c>
      <c r="B140" s="13" t="s">
        <v>170</v>
      </c>
      <c r="C140" s="28">
        <v>0</v>
      </c>
      <c r="D140" s="28">
        <f t="shared" si="49"/>
        <v>1500</v>
      </c>
      <c r="E140" s="28">
        <v>1500</v>
      </c>
    </row>
    <row r="141" spans="1:5" x14ac:dyDescent="0.25">
      <c r="A141" s="8">
        <v>3292</v>
      </c>
      <c r="B141" s="13" t="s">
        <v>174</v>
      </c>
      <c r="C141" s="28">
        <v>0</v>
      </c>
      <c r="D141" s="28">
        <f t="shared" si="49"/>
        <v>250</v>
      </c>
      <c r="E141" s="28">
        <v>250</v>
      </c>
    </row>
    <row r="142" spans="1:5" x14ac:dyDescent="0.25">
      <c r="A142" s="9">
        <v>42</v>
      </c>
      <c r="B142" s="26" t="s">
        <v>57</v>
      </c>
      <c r="C142" s="128">
        <f>C143</f>
        <v>0</v>
      </c>
      <c r="D142" s="128">
        <f t="shared" ref="D142:E142" si="51">D143</f>
        <v>1200</v>
      </c>
      <c r="E142" s="128">
        <f t="shared" si="51"/>
        <v>1200</v>
      </c>
    </row>
    <row r="143" spans="1:5" x14ac:dyDescent="0.25">
      <c r="A143" s="130">
        <v>422</v>
      </c>
      <c r="B143" s="13" t="s">
        <v>173</v>
      </c>
      <c r="C143" s="128">
        <f>SUM(C144)</f>
        <v>0</v>
      </c>
      <c r="D143" s="128">
        <f t="shared" ref="D143:E143" si="52">SUM(D144)</f>
        <v>1200</v>
      </c>
      <c r="E143" s="128">
        <f t="shared" si="52"/>
        <v>1200</v>
      </c>
    </row>
    <row r="144" spans="1:5" x14ac:dyDescent="0.25">
      <c r="A144" s="8">
        <v>4252</v>
      </c>
      <c r="B144" s="13" t="s">
        <v>167</v>
      </c>
      <c r="C144" s="28">
        <v>0</v>
      </c>
      <c r="D144" s="28">
        <f t="shared" si="49"/>
        <v>1200</v>
      </c>
      <c r="E144" s="28">
        <v>1200</v>
      </c>
    </row>
  </sheetData>
  <pageMargins left="0.7" right="0.7" top="0.75" bottom="0.75" header="0.3" footer="0.3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P95"/>
  <sheetViews>
    <sheetView topLeftCell="A7" zoomScale="85" zoomScaleNormal="85" workbookViewId="0">
      <pane xSplit="4" ySplit="2" topLeftCell="E93" activePane="bottomRight" state="frozen"/>
      <selection activeCell="E87" sqref="E87"/>
      <selection pane="topRight" activeCell="E87" sqref="E87"/>
      <selection pane="bottomLeft" activeCell="E87" sqref="E87"/>
      <selection pane="bottomRight" activeCell="E107" sqref="E107"/>
    </sheetView>
  </sheetViews>
  <sheetFormatPr defaultColWidth="9.140625" defaultRowHeight="15" x14ac:dyDescent="0.25"/>
  <cols>
    <col min="1" max="1" width="7.42578125" style="47" bestFit="1" customWidth="1"/>
    <col min="2" max="2" width="8.42578125" style="47" bestFit="1" customWidth="1"/>
    <col min="3" max="3" width="5.42578125" style="47" bestFit="1" customWidth="1"/>
    <col min="4" max="4" width="25.28515625" style="47" customWidth="1"/>
    <col min="5" max="6" width="14.7109375" style="47" customWidth="1"/>
    <col min="7" max="7" width="16.7109375" style="47" customWidth="1"/>
    <col min="8" max="16384" width="9.140625" style="47"/>
  </cols>
  <sheetData>
    <row r="1" spans="1:7" ht="18" customHeight="1" x14ac:dyDescent="0.25">
      <c r="A1" s="46"/>
      <c r="B1" s="46"/>
      <c r="C1" s="46"/>
      <c r="D1" s="46"/>
      <c r="E1" s="46"/>
      <c r="F1" s="46"/>
      <c r="G1" s="46"/>
    </row>
    <row r="2" spans="1:7" ht="15.75" x14ac:dyDescent="0.25">
      <c r="A2" s="165" t="s">
        <v>89</v>
      </c>
      <c r="B2" s="165"/>
      <c r="C2" s="165"/>
      <c r="D2" s="165"/>
      <c r="E2" s="165"/>
      <c r="F2" s="166"/>
    </row>
    <row r="3" spans="1:7" ht="18" x14ac:dyDescent="0.25">
      <c r="A3" s="46"/>
      <c r="B3" s="46"/>
      <c r="C3" s="46"/>
      <c r="D3" s="46"/>
      <c r="E3" s="46"/>
      <c r="F3" s="48"/>
      <c r="G3" s="48"/>
    </row>
    <row r="4" spans="1:7" ht="18" customHeight="1" x14ac:dyDescent="0.25">
      <c r="A4" s="165" t="s">
        <v>90</v>
      </c>
      <c r="B4" s="167"/>
      <c r="C4" s="167"/>
      <c r="D4" s="167"/>
      <c r="E4" s="167"/>
      <c r="F4" s="167"/>
    </row>
    <row r="5" spans="1:7" ht="18" x14ac:dyDescent="0.25">
      <c r="A5" s="46"/>
      <c r="B5" s="46"/>
      <c r="C5" s="46"/>
      <c r="D5" s="46"/>
      <c r="E5" s="46"/>
      <c r="F5" s="48"/>
      <c r="G5" s="48"/>
    </row>
    <row r="6" spans="1:7" ht="15.75" x14ac:dyDescent="0.25">
      <c r="A6" s="165" t="s">
        <v>91</v>
      </c>
      <c r="B6" s="168"/>
      <c r="C6" s="168"/>
      <c r="D6" s="168"/>
      <c r="E6" s="168"/>
      <c r="F6" s="168"/>
    </row>
    <row r="7" spans="1:7" ht="18" x14ac:dyDescent="0.25">
      <c r="A7" s="169"/>
      <c r="B7" s="170"/>
      <c r="C7" s="46"/>
      <c r="D7" s="46"/>
      <c r="E7" s="46"/>
      <c r="F7" s="48"/>
      <c r="G7" s="49">
        <v>7.5345000000000004</v>
      </c>
    </row>
    <row r="8" spans="1:7" ht="45" customHeight="1" x14ac:dyDescent="0.25">
      <c r="A8" s="50" t="s">
        <v>92</v>
      </c>
      <c r="B8" s="51" t="s">
        <v>93</v>
      </c>
      <c r="C8" s="51" t="s">
        <v>94</v>
      </c>
      <c r="D8" s="51" t="s">
        <v>95</v>
      </c>
      <c r="E8" s="52" t="s">
        <v>164</v>
      </c>
      <c r="F8" s="52" t="s">
        <v>163</v>
      </c>
      <c r="G8" s="52" t="s">
        <v>172</v>
      </c>
    </row>
    <row r="9" spans="1:7" ht="24" customHeight="1" x14ac:dyDescent="0.25">
      <c r="A9" s="53">
        <v>6</v>
      </c>
      <c r="B9" s="53"/>
      <c r="C9" s="53"/>
      <c r="D9" s="53" t="s">
        <v>97</v>
      </c>
      <c r="E9" s="54">
        <f>E10+E13+E27+E34+E39+E42+E46</f>
        <v>3239518.8425243879</v>
      </c>
      <c r="F9" s="54">
        <f>F10+F13+F27+F34+F39+F42</f>
        <v>398542.15747561218</v>
      </c>
      <c r="G9" s="54">
        <f>G10+G13+G27+G34+G39+G42+G46</f>
        <v>3638411</v>
      </c>
    </row>
    <row r="10" spans="1:7" ht="29.25" customHeight="1" x14ac:dyDescent="0.25">
      <c r="A10" s="55"/>
      <c r="B10" s="56">
        <v>61</v>
      </c>
      <c r="C10" s="57"/>
      <c r="D10" s="58" t="s">
        <v>98</v>
      </c>
      <c r="E10" s="59">
        <f t="shared" ref="E10:G10" si="0">E11+E12</f>
        <v>35000</v>
      </c>
      <c r="F10" s="59">
        <f t="shared" si="0"/>
        <v>0</v>
      </c>
      <c r="G10" s="59">
        <f t="shared" si="0"/>
        <v>35000</v>
      </c>
    </row>
    <row r="11" spans="1:7" x14ac:dyDescent="0.25">
      <c r="A11" s="55"/>
      <c r="B11" s="60"/>
      <c r="C11" s="61">
        <v>11</v>
      </c>
      <c r="D11" s="57" t="s">
        <v>11</v>
      </c>
      <c r="E11" s="62"/>
      <c r="F11" s="62"/>
      <c r="G11" s="62"/>
    </row>
    <row r="12" spans="1:7" x14ac:dyDescent="0.25">
      <c r="A12" s="55"/>
      <c r="B12" s="60"/>
      <c r="C12" s="63">
        <v>41</v>
      </c>
      <c r="D12" s="63" t="s">
        <v>26</v>
      </c>
      <c r="E12" s="62">
        <v>35000</v>
      </c>
      <c r="F12" s="62">
        <f>G12-E12</f>
        <v>0</v>
      </c>
      <c r="G12" s="28">
        <v>35000</v>
      </c>
    </row>
    <row r="13" spans="1:7" ht="38.25" x14ac:dyDescent="0.25">
      <c r="A13" s="55"/>
      <c r="B13" s="56">
        <v>63</v>
      </c>
      <c r="C13" s="57"/>
      <c r="D13" s="56" t="s">
        <v>99</v>
      </c>
      <c r="E13" s="59">
        <f>E14+E19+E21+E23+E25</f>
        <v>39816.842524387816</v>
      </c>
      <c r="F13" s="59">
        <f t="shared" ref="F13:G13" si="1">F14+F19+F21+F23+F25</f>
        <v>-10866.842524387816</v>
      </c>
      <c r="G13" s="59">
        <f t="shared" si="1"/>
        <v>28950</v>
      </c>
    </row>
    <row r="14" spans="1:7" ht="38.25" x14ac:dyDescent="0.25">
      <c r="A14" s="55"/>
      <c r="B14" s="60">
        <v>632</v>
      </c>
      <c r="C14" s="57"/>
      <c r="D14" s="64" t="s">
        <v>100</v>
      </c>
      <c r="E14" s="62"/>
      <c r="F14" s="62"/>
      <c r="G14" s="62"/>
    </row>
    <row r="15" spans="1:7" x14ac:dyDescent="0.25">
      <c r="A15" s="55"/>
      <c r="B15" s="60"/>
      <c r="C15" s="57">
        <v>51</v>
      </c>
      <c r="D15" s="65" t="s">
        <v>61</v>
      </c>
      <c r="E15" s="62"/>
      <c r="F15" s="62"/>
      <c r="G15" s="62"/>
    </row>
    <row r="16" spans="1:7" x14ac:dyDescent="0.25">
      <c r="A16" s="55"/>
      <c r="B16" s="60"/>
      <c r="C16" s="61">
        <v>52</v>
      </c>
      <c r="D16" s="61" t="s">
        <v>62</v>
      </c>
      <c r="E16" s="62"/>
      <c r="F16" s="62"/>
      <c r="G16" s="62"/>
    </row>
    <row r="17" spans="1:14" x14ac:dyDescent="0.25">
      <c r="A17" s="55"/>
      <c r="B17" s="60"/>
      <c r="C17" s="61">
        <v>61</v>
      </c>
      <c r="D17" s="61" t="s">
        <v>79</v>
      </c>
      <c r="E17" s="62"/>
      <c r="F17" s="62"/>
      <c r="G17" s="62"/>
      <c r="J17" s="122"/>
    </row>
    <row r="18" spans="1:14" x14ac:dyDescent="0.25">
      <c r="A18" s="55"/>
      <c r="B18" s="60"/>
      <c r="C18" s="61">
        <v>561</v>
      </c>
      <c r="D18" s="61" t="s">
        <v>101</v>
      </c>
      <c r="E18" s="62"/>
      <c r="F18" s="62"/>
      <c r="G18" s="62"/>
    </row>
    <row r="19" spans="1:14" ht="51" x14ac:dyDescent="0.25">
      <c r="A19" s="55"/>
      <c r="B19" s="60">
        <v>633</v>
      </c>
      <c r="C19" s="57"/>
      <c r="D19" s="65" t="s">
        <v>102</v>
      </c>
      <c r="E19" s="62"/>
      <c r="F19" s="62"/>
      <c r="G19" s="62"/>
    </row>
    <row r="20" spans="1:14" x14ac:dyDescent="0.25">
      <c r="A20" s="55"/>
      <c r="B20" s="60"/>
      <c r="C20" s="57">
        <v>52</v>
      </c>
      <c r="D20" s="61" t="s">
        <v>62</v>
      </c>
      <c r="E20" s="62"/>
      <c r="F20" s="62"/>
      <c r="G20" s="62"/>
    </row>
    <row r="21" spans="1:14" ht="38.25" x14ac:dyDescent="0.25">
      <c r="A21" s="55"/>
      <c r="B21" s="60">
        <v>634</v>
      </c>
      <c r="C21" s="57"/>
      <c r="D21" s="65" t="s">
        <v>103</v>
      </c>
      <c r="E21" s="62"/>
      <c r="F21" s="62"/>
      <c r="G21" s="62"/>
    </row>
    <row r="22" spans="1:14" x14ac:dyDescent="0.25">
      <c r="A22" s="55"/>
      <c r="B22" s="60"/>
      <c r="C22" s="57">
        <v>52</v>
      </c>
      <c r="D22" s="61" t="s">
        <v>62</v>
      </c>
      <c r="E22" s="62"/>
      <c r="F22" s="62"/>
      <c r="G22" s="62"/>
    </row>
    <row r="23" spans="1:14" ht="51" x14ac:dyDescent="0.25">
      <c r="A23" s="55"/>
      <c r="B23" s="60">
        <v>636</v>
      </c>
      <c r="C23" s="57"/>
      <c r="D23" s="66" t="s">
        <v>104</v>
      </c>
      <c r="E23" s="62"/>
      <c r="F23" s="62"/>
      <c r="G23" s="62"/>
    </row>
    <row r="24" spans="1:14" x14ac:dyDescent="0.25">
      <c r="A24" s="67"/>
      <c r="B24" s="67"/>
      <c r="C24" s="57">
        <v>52</v>
      </c>
      <c r="D24" s="61" t="s">
        <v>62</v>
      </c>
      <c r="E24" s="62"/>
      <c r="F24" s="62"/>
      <c r="G24" s="62"/>
    </row>
    <row r="25" spans="1:14" ht="38.25" x14ac:dyDescent="0.25">
      <c r="A25" s="68"/>
      <c r="B25" s="67">
        <v>639</v>
      </c>
      <c r="C25" s="57"/>
      <c r="D25" s="69" t="s">
        <v>64</v>
      </c>
      <c r="E25" s="62">
        <f>E26</f>
        <v>39816.842524387816</v>
      </c>
      <c r="F25" s="62">
        <f>G25-E25</f>
        <v>-10866.842524387816</v>
      </c>
      <c r="G25" s="62">
        <v>28950</v>
      </c>
    </row>
    <row r="26" spans="1:14" x14ac:dyDescent="0.25">
      <c r="A26" s="67"/>
      <c r="B26" s="67"/>
      <c r="C26" s="70">
        <v>52</v>
      </c>
      <c r="D26" s="63" t="s">
        <v>62</v>
      </c>
      <c r="E26" s="62">
        <f>[1]PLAN!C12</f>
        <v>39816.842524387816</v>
      </c>
      <c r="F26" s="62">
        <f>G26-E26</f>
        <v>-10866.842524387816</v>
      </c>
      <c r="G26" s="62">
        <v>28950</v>
      </c>
      <c r="L26" s="122"/>
    </row>
    <row r="27" spans="1:14" ht="23.25" customHeight="1" x14ac:dyDescent="0.25">
      <c r="A27" s="67"/>
      <c r="B27" s="71">
        <v>64</v>
      </c>
      <c r="C27" s="61"/>
      <c r="D27" s="56" t="s">
        <v>105</v>
      </c>
      <c r="E27" s="59">
        <f>E28+E32+E31</f>
        <v>0</v>
      </c>
      <c r="F27" s="59">
        <f>F28+F32+F31</f>
        <v>0</v>
      </c>
      <c r="G27" s="59">
        <f>G29</f>
        <v>0</v>
      </c>
    </row>
    <row r="28" spans="1:14" x14ac:dyDescent="0.25">
      <c r="A28" s="67"/>
      <c r="B28" s="68"/>
      <c r="C28" s="61">
        <v>11</v>
      </c>
      <c r="D28" s="57" t="s">
        <v>11</v>
      </c>
      <c r="E28" s="62">
        <v>0</v>
      </c>
      <c r="F28" s="62"/>
      <c r="G28" s="62"/>
    </row>
    <row r="29" spans="1:14" ht="25.5" x14ac:dyDescent="0.25">
      <c r="A29" s="67"/>
      <c r="B29" s="68">
        <v>641</v>
      </c>
      <c r="C29" s="61"/>
      <c r="D29" s="57" t="s">
        <v>165</v>
      </c>
      <c r="E29" s="62">
        <v>0</v>
      </c>
      <c r="F29" s="62"/>
      <c r="G29" s="62"/>
    </row>
    <row r="30" spans="1:14" x14ac:dyDescent="0.25">
      <c r="A30" s="67"/>
      <c r="B30" s="68"/>
      <c r="C30" s="61">
        <v>31</v>
      </c>
      <c r="D30" s="57" t="s">
        <v>55</v>
      </c>
      <c r="E30" s="62">
        <v>0</v>
      </c>
      <c r="F30" s="62"/>
      <c r="G30" s="62"/>
    </row>
    <row r="31" spans="1:14" x14ac:dyDescent="0.25">
      <c r="A31" s="67"/>
      <c r="B31" s="68"/>
      <c r="C31" s="61">
        <v>41</v>
      </c>
      <c r="D31" s="61" t="s">
        <v>26</v>
      </c>
      <c r="E31" s="62">
        <v>0</v>
      </c>
      <c r="F31" s="62"/>
      <c r="G31" s="62"/>
    </row>
    <row r="32" spans="1:14" ht="25.5" x14ac:dyDescent="0.25">
      <c r="A32" s="67"/>
      <c r="B32" s="68"/>
      <c r="C32" s="61">
        <v>43</v>
      </c>
      <c r="D32" s="57" t="s">
        <v>59</v>
      </c>
      <c r="E32" s="62">
        <v>0</v>
      </c>
      <c r="F32" s="62"/>
      <c r="G32" s="62"/>
      <c r="N32" s="121"/>
    </row>
    <row r="33" spans="1:7" x14ac:dyDescent="0.25">
      <c r="A33" s="67"/>
      <c r="B33" s="68"/>
      <c r="C33" s="61">
        <v>52</v>
      </c>
      <c r="D33" s="61" t="s">
        <v>62</v>
      </c>
      <c r="E33" s="62">
        <v>0</v>
      </c>
      <c r="F33" s="62"/>
      <c r="G33" s="62"/>
    </row>
    <row r="34" spans="1:7" ht="51" x14ac:dyDescent="0.25">
      <c r="A34" s="67"/>
      <c r="B34" s="71">
        <v>65</v>
      </c>
      <c r="C34" s="61"/>
      <c r="D34" s="56" t="s">
        <v>106</v>
      </c>
      <c r="E34" s="59">
        <f t="shared" ref="E34" si="2">E35</f>
        <v>0</v>
      </c>
      <c r="F34" s="59">
        <f>SUM(F35:F38)</f>
        <v>10700</v>
      </c>
      <c r="G34" s="59">
        <f>SUM(G35:G38)</f>
        <v>10700</v>
      </c>
    </row>
    <row r="35" spans="1:7" ht="27" customHeight="1" x14ac:dyDescent="0.25">
      <c r="A35" s="68"/>
      <c r="B35" s="68">
        <v>652</v>
      </c>
      <c r="C35" s="61"/>
      <c r="D35" s="57" t="s">
        <v>107</v>
      </c>
      <c r="E35" s="72">
        <v>0</v>
      </c>
      <c r="F35" s="72"/>
      <c r="G35" s="72"/>
    </row>
    <row r="36" spans="1:7" x14ac:dyDescent="0.25">
      <c r="A36" s="67"/>
      <c r="B36" s="68"/>
      <c r="C36" s="61">
        <v>11</v>
      </c>
      <c r="D36" s="57" t="s">
        <v>11</v>
      </c>
      <c r="E36" s="62">
        <v>0</v>
      </c>
      <c r="F36" s="62"/>
      <c r="G36" s="62"/>
    </row>
    <row r="37" spans="1:7" x14ac:dyDescent="0.25">
      <c r="A37" s="67"/>
      <c r="B37" s="68"/>
      <c r="C37" s="61">
        <v>31</v>
      </c>
      <c r="D37" s="57" t="s">
        <v>55</v>
      </c>
      <c r="E37" s="62">
        <v>0</v>
      </c>
      <c r="F37" s="62">
        <f>G37-E37</f>
        <v>10700</v>
      </c>
      <c r="G37" s="62">
        <v>10700</v>
      </c>
    </row>
    <row r="38" spans="1:7" ht="25.5" x14ac:dyDescent="0.25">
      <c r="A38" s="67"/>
      <c r="B38" s="68"/>
      <c r="C38" s="61">
        <v>43</v>
      </c>
      <c r="D38" s="57" t="s">
        <v>59</v>
      </c>
      <c r="E38" s="62">
        <v>0</v>
      </c>
      <c r="F38" s="62"/>
      <c r="G38" s="62"/>
    </row>
    <row r="39" spans="1:7" ht="38.25" x14ac:dyDescent="0.25">
      <c r="A39" s="67"/>
      <c r="B39" s="71">
        <v>66</v>
      </c>
      <c r="C39" s="61"/>
      <c r="D39" s="56" t="s">
        <v>108</v>
      </c>
      <c r="E39" s="59">
        <f t="shared" ref="E39:G39" si="3">E40+E41</f>
        <v>42471</v>
      </c>
      <c r="F39" s="59">
        <f t="shared" si="3"/>
        <v>-6671</v>
      </c>
      <c r="G39" s="59">
        <f t="shared" si="3"/>
        <v>35800</v>
      </c>
    </row>
    <row r="40" spans="1:7" ht="16.5" customHeight="1" x14ac:dyDescent="0.25">
      <c r="A40" s="67"/>
      <c r="B40" s="73"/>
      <c r="C40" s="63">
        <v>31</v>
      </c>
      <c r="D40" s="70" t="s">
        <v>55</v>
      </c>
      <c r="E40" s="62">
        <v>42471</v>
      </c>
      <c r="F40" s="62">
        <f>G40-E40</f>
        <v>-6671</v>
      </c>
      <c r="G40" s="62">
        <v>35800</v>
      </c>
    </row>
    <row r="41" spans="1:7" x14ac:dyDescent="0.25">
      <c r="A41" s="67"/>
      <c r="B41" s="73"/>
      <c r="C41" s="74">
        <v>61</v>
      </c>
      <c r="D41" s="60" t="s">
        <v>79</v>
      </c>
      <c r="E41" s="62"/>
      <c r="F41" s="62"/>
      <c r="G41" s="62"/>
    </row>
    <row r="42" spans="1:7" ht="51" x14ac:dyDescent="0.25">
      <c r="A42" s="67"/>
      <c r="B42" s="71">
        <v>67</v>
      </c>
      <c r="C42" s="61"/>
      <c r="D42" s="56" t="s">
        <v>109</v>
      </c>
      <c r="E42" s="59">
        <f t="shared" ref="E42:F42" si="4">E43+E45</f>
        <v>3122231</v>
      </c>
      <c r="F42" s="59">
        <f t="shared" si="4"/>
        <v>405380</v>
      </c>
      <c r="G42" s="59">
        <f>SUM(G43:G45)</f>
        <v>3527611</v>
      </c>
    </row>
    <row r="43" spans="1:7" ht="16.5" customHeight="1" x14ac:dyDescent="0.25">
      <c r="A43" s="67"/>
      <c r="B43" s="68"/>
      <c r="C43" s="63">
        <v>11</v>
      </c>
      <c r="D43" s="70" t="s">
        <v>11</v>
      </c>
      <c r="E43" s="62">
        <v>3122231</v>
      </c>
      <c r="F43" s="62">
        <f>G43-E43</f>
        <v>405380</v>
      </c>
      <c r="G43" s="62">
        <v>3527611</v>
      </c>
    </row>
    <row r="44" spans="1:7" ht="16.5" customHeight="1" x14ac:dyDescent="0.25">
      <c r="A44" s="67"/>
      <c r="B44" s="68"/>
      <c r="C44" s="61">
        <v>31</v>
      </c>
      <c r="D44" s="57" t="s">
        <v>55</v>
      </c>
      <c r="E44" s="62"/>
      <c r="F44" s="62"/>
      <c r="G44" s="62"/>
    </row>
    <row r="45" spans="1:7" ht="30.75" customHeight="1" x14ac:dyDescent="0.25">
      <c r="A45" s="67"/>
      <c r="B45" s="68"/>
      <c r="C45" s="61">
        <v>43</v>
      </c>
      <c r="D45" s="57" t="s">
        <v>59</v>
      </c>
      <c r="E45" s="62"/>
      <c r="F45" s="62"/>
      <c r="G45" s="62"/>
    </row>
    <row r="46" spans="1:7" ht="25.5" x14ac:dyDescent="0.25">
      <c r="A46" s="67"/>
      <c r="B46" s="71">
        <v>68</v>
      </c>
      <c r="C46" s="61"/>
      <c r="D46" s="56" t="s">
        <v>110</v>
      </c>
      <c r="E46" s="59">
        <f t="shared" ref="E46:F46" si="5">E47+E48+E50</f>
        <v>0</v>
      </c>
      <c r="F46" s="59">
        <f t="shared" si="5"/>
        <v>0</v>
      </c>
      <c r="G46" s="59">
        <f>G47+G48+G49+G50</f>
        <v>350</v>
      </c>
    </row>
    <row r="47" spans="1:7" x14ac:dyDescent="0.25">
      <c r="A47" s="67"/>
      <c r="B47" s="68"/>
      <c r="C47" s="61">
        <v>11</v>
      </c>
      <c r="D47" s="57" t="s">
        <v>11</v>
      </c>
      <c r="E47" s="62"/>
      <c r="F47" s="62"/>
      <c r="G47" s="62"/>
    </row>
    <row r="48" spans="1:7" x14ac:dyDescent="0.25">
      <c r="A48" s="67"/>
      <c r="B48" s="68"/>
      <c r="C48" s="61">
        <v>12</v>
      </c>
      <c r="D48" s="57" t="s">
        <v>69</v>
      </c>
      <c r="E48" s="62"/>
      <c r="F48" s="62"/>
      <c r="G48" s="62"/>
    </row>
    <row r="49" spans="1:12" x14ac:dyDescent="0.25">
      <c r="A49" s="67"/>
      <c r="B49" s="68"/>
      <c r="C49" s="61">
        <v>31</v>
      </c>
      <c r="D49" s="57" t="s">
        <v>55</v>
      </c>
      <c r="E49" s="62">
        <v>0</v>
      </c>
      <c r="F49" s="62">
        <v>0</v>
      </c>
      <c r="G49" s="62">
        <v>350</v>
      </c>
    </row>
    <row r="50" spans="1:12" ht="30.75" customHeight="1" x14ac:dyDescent="0.25">
      <c r="A50" s="67"/>
      <c r="B50" s="68"/>
      <c r="C50" s="61">
        <v>43</v>
      </c>
      <c r="D50" s="57" t="s">
        <v>59</v>
      </c>
      <c r="E50" s="62"/>
      <c r="F50" s="62"/>
      <c r="G50" s="62"/>
    </row>
    <row r="51" spans="1:12" ht="25.5" x14ac:dyDescent="0.25">
      <c r="A51" s="75">
        <v>7</v>
      </c>
      <c r="B51" s="76"/>
      <c r="C51" s="77"/>
      <c r="D51" s="78" t="s">
        <v>111</v>
      </c>
      <c r="E51" s="79">
        <f t="shared" ref="E51:F52" si="6">E52</f>
        <v>0</v>
      </c>
      <c r="F51" s="79">
        <f t="shared" si="6"/>
        <v>0</v>
      </c>
      <c r="G51" s="79">
        <f>G52</f>
        <v>0</v>
      </c>
    </row>
    <row r="52" spans="1:12" ht="38.25" x14ac:dyDescent="0.25">
      <c r="A52" s="67"/>
      <c r="B52" s="71">
        <v>72</v>
      </c>
      <c r="C52" s="61"/>
      <c r="D52" s="80" t="s">
        <v>112</v>
      </c>
      <c r="E52" s="59">
        <f t="shared" si="6"/>
        <v>0</v>
      </c>
      <c r="F52" s="59">
        <f t="shared" si="6"/>
        <v>0</v>
      </c>
      <c r="G52" s="59">
        <f>G53</f>
        <v>0</v>
      </c>
    </row>
    <row r="53" spans="1:12" x14ac:dyDescent="0.25">
      <c r="A53" s="67"/>
      <c r="B53" s="67"/>
      <c r="C53" s="61">
        <v>11</v>
      </c>
      <c r="D53" s="57" t="s">
        <v>11</v>
      </c>
      <c r="E53" s="62"/>
      <c r="F53" s="62"/>
      <c r="G53" s="62"/>
    </row>
    <row r="54" spans="1:12" ht="15.75" customHeight="1" x14ac:dyDescent="0.25">
      <c r="A54" s="165" t="s">
        <v>113</v>
      </c>
      <c r="B54" s="168"/>
      <c r="C54" s="168"/>
      <c r="D54" s="168"/>
      <c r="E54" s="168"/>
      <c r="F54" s="168"/>
    </row>
    <row r="55" spans="1:12" ht="18" x14ac:dyDescent="0.25">
      <c r="A55" s="46"/>
      <c r="B55" s="46"/>
      <c r="C55" s="46"/>
      <c r="D55" s="46"/>
      <c r="E55" s="81">
        <f t="shared" ref="E55:G55" si="7">E57+E81</f>
        <v>3266064</v>
      </c>
      <c r="F55" s="81">
        <f t="shared" si="7"/>
        <v>391847</v>
      </c>
      <c r="G55" s="81">
        <f t="shared" si="7"/>
        <v>3657911</v>
      </c>
    </row>
    <row r="56" spans="1:12" ht="25.5" x14ac:dyDescent="0.25">
      <c r="A56" s="50" t="s">
        <v>92</v>
      </c>
      <c r="B56" s="51" t="s">
        <v>93</v>
      </c>
      <c r="C56" s="51" t="s">
        <v>94</v>
      </c>
      <c r="D56" s="51" t="s">
        <v>114</v>
      </c>
      <c r="E56" s="52" t="s">
        <v>96</v>
      </c>
      <c r="F56" s="52" t="s">
        <v>163</v>
      </c>
      <c r="G56" s="52" t="s">
        <v>164</v>
      </c>
    </row>
    <row r="57" spans="1:12" ht="22.5" customHeight="1" x14ac:dyDescent="0.25">
      <c r="A57" s="53">
        <v>3</v>
      </c>
      <c r="B57" s="53"/>
      <c r="C57" s="53"/>
      <c r="D57" s="53" t="s">
        <v>115</v>
      </c>
      <c r="E57" s="82">
        <f t="shared" ref="E57:F57" si="8">E58+E62+E72+E75+E78</f>
        <v>3195633</v>
      </c>
      <c r="F57" s="82">
        <f t="shared" si="8"/>
        <v>360422</v>
      </c>
      <c r="G57" s="82">
        <f>G58+G62+G72+G75+G78</f>
        <v>3556055</v>
      </c>
    </row>
    <row r="58" spans="1:12" ht="21.75" customHeight="1" x14ac:dyDescent="0.25">
      <c r="A58" s="55"/>
      <c r="B58" s="56">
        <v>31</v>
      </c>
      <c r="C58" s="57"/>
      <c r="D58" s="56" t="s">
        <v>31</v>
      </c>
      <c r="E58" s="59">
        <f t="shared" ref="E58:G58" si="9">E59+E60+E61</f>
        <v>2319882</v>
      </c>
      <c r="F58" s="59">
        <f t="shared" si="9"/>
        <v>309979</v>
      </c>
      <c r="G58" s="59">
        <f t="shared" si="9"/>
        <v>2629861</v>
      </c>
    </row>
    <row r="59" spans="1:12" ht="16.5" customHeight="1" x14ac:dyDescent="0.25">
      <c r="A59" s="67"/>
      <c r="B59" s="67"/>
      <c r="C59" s="61">
        <v>11</v>
      </c>
      <c r="D59" s="61" t="s">
        <v>11</v>
      </c>
      <c r="E59" s="62">
        <f>[1]PLAN!C17</f>
        <v>2319882</v>
      </c>
      <c r="F59" s="62">
        <f>G59-E59</f>
        <v>309979</v>
      </c>
      <c r="G59" s="62">
        <v>2629861</v>
      </c>
    </row>
    <row r="60" spans="1:12" ht="17.25" customHeight="1" x14ac:dyDescent="0.25">
      <c r="A60" s="67"/>
      <c r="B60" s="67"/>
      <c r="C60" s="61">
        <v>12</v>
      </c>
      <c r="D60" s="57" t="s">
        <v>69</v>
      </c>
      <c r="E60" s="62"/>
      <c r="F60" s="62"/>
      <c r="G60" s="62"/>
    </row>
    <row r="61" spans="1:12" ht="17.25" customHeight="1" x14ac:dyDescent="0.25">
      <c r="A61" s="67"/>
      <c r="B61" s="67"/>
      <c r="C61" s="61">
        <v>561</v>
      </c>
      <c r="D61" s="57" t="s">
        <v>116</v>
      </c>
      <c r="E61" s="62"/>
      <c r="F61" s="62"/>
      <c r="G61" s="62"/>
    </row>
    <row r="62" spans="1:12" ht="20.25" customHeight="1" x14ac:dyDescent="0.25">
      <c r="A62" s="67"/>
      <c r="B62" s="71">
        <v>32</v>
      </c>
      <c r="C62" s="83"/>
      <c r="D62" s="71" t="s">
        <v>12</v>
      </c>
      <c r="E62" s="59">
        <f t="shared" ref="E62:F62" si="10">E63+E64+E65+E66+E67+E68+E69+E70+E71</f>
        <v>811950</v>
      </c>
      <c r="F62" s="59">
        <f t="shared" si="10"/>
        <v>76757</v>
      </c>
      <c r="G62" s="59">
        <f>SUM(G63:G71)</f>
        <v>888707</v>
      </c>
      <c r="H62" s="123"/>
      <c r="J62" s="123"/>
      <c r="K62" s="123"/>
    </row>
    <row r="63" spans="1:12" x14ac:dyDescent="0.25">
      <c r="A63" s="67"/>
      <c r="B63" s="67"/>
      <c r="C63" s="61">
        <v>11</v>
      </c>
      <c r="D63" s="61" t="s">
        <v>11</v>
      </c>
      <c r="E63" s="62">
        <v>734307</v>
      </c>
      <c r="F63" s="62">
        <f>G63-E63</f>
        <v>66600</v>
      </c>
      <c r="G63" s="62">
        <v>800907</v>
      </c>
    </row>
    <row r="64" spans="1:12" x14ac:dyDescent="0.25">
      <c r="A64" s="67"/>
      <c r="B64" s="67"/>
      <c r="C64" s="61">
        <v>12</v>
      </c>
      <c r="D64" s="57" t="s">
        <v>69</v>
      </c>
      <c r="E64" s="62"/>
      <c r="F64" s="62">
        <f t="shared" ref="F64:F70" si="11">G64-E64</f>
        <v>0</v>
      </c>
      <c r="G64" s="62">
        <v>0</v>
      </c>
      <c r="J64" s="122"/>
      <c r="L64" s="122"/>
    </row>
    <row r="65" spans="1:16" x14ac:dyDescent="0.25">
      <c r="A65" s="67"/>
      <c r="B65" s="67"/>
      <c r="C65" s="61">
        <v>31</v>
      </c>
      <c r="D65" s="61" t="s">
        <v>55</v>
      </c>
      <c r="E65" s="62">
        <v>37826</v>
      </c>
      <c r="F65" s="62">
        <f t="shared" si="11"/>
        <v>22224</v>
      </c>
      <c r="G65" s="62">
        <v>60050</v>
      </c>
    </row>
    <row r="66" spans="1:16" x14ac:dyDescent="0.25">
      <c r="A66" s="67"/>
      <c r="B66" s="67"/>
      <c r="C66" s="61">
        <v>41</v>
      </c>
      <c r="D66" s="61" t="s">
        <v>117</v>
      </c>
      <c r="E66" s="62">
        <f>[1]PLAN!C74</f>
        <v>0</v>
      </c>
      <c r="F66" s="62">
        <f t="shared" si="11"/>
        <v>0</v>
      </c>
      <c r="G66" s="62"/>
      <c r="J66" s="122"/>
      <c r="K66" s="122"/>
      <c r="L66" s="122"/>
      <c r="N66" s="122"/>
      <c r="P66" s="122"/>
    </row>
    <row r="67" spans="1:16" ht="25.5" x14ac:dyDescent="0.25">
      <c r="A67" s="67"/>
      <c r="B67" s="73"/>
      <c r="C67" s="61">
        <v>43</v>
      </c>
      <c r="D67" s="84" t="s">
        <v>59</v>
      </c>
      <c r="E67" s="62">
        <f>[1]PLAN!C118</f>
        <v>0</v>
      </c>
      <c r="F67" s="62">
        <f t="shared" si="11"/>
        <v>0</v>
      </c>
      <c r="G67" s="62"/>
      <c r="J67" s="122"/>
    </row>
    <row r="68" spans="1:16" x14ac:dyDescent="0.25">
      <c r="A68" s="67"/>
      <c r="B68" s="73"/>
      <c r="C68" s="61">
        <v>51</v>
      </c>
      <c r="D68" s="61" t="s">
        <v>61</v>
      </c>
      <c r="E68" s="62"/>
      <c r="F68" s="62">
        <f t="shared" si="11"/>
        <v>0</v>
      </c>
      <c r="G68" s="62"/>
      <c r="J68" s="122"/>
      <c r="L68" s="122"/>
    </row>
    <row r="69" spans="1:16" x14ac:dyDescent="0.25">
      <c r="A69" s="67"/>
      <c r="B69" s="67"/>
      <c r="C69" s="61">
        <v>52</v>
      </c>
      <c r="D69" s="61" t="s">
        <v>62</v>
      </c>
      <c r="E69" s="62">
        <v>39817</v>
      </c>
      <c r="F69" s="62">
        <f t="shared" si="11"/>
        <v>-12067</v>
      </c>
      <c r="G69" s="62">
        <v>27750</v>
      </c>
    </row>
    <row r="70" spans="1:16" x14ac:dyDescent="0.25">
      <c r="A70" s="67"/>
      <c r="B70" s="67"/>
      <c r="C70" s="61">
        <v>61</v>
      </c>
      <c r="D70" s="60" t="s">
        <v>79</v>
      </c>
      <c r="E70" s="62"/>
      <c r="F70" s="62">
        <f t="shared" si="11"/>
        <v>0</v>
      </c>
      <c r="G70" s="62"/>
      <c r="J70" s="122"/>
      <c r="K70" s="122"/>
      <c r="L70" s="122"/>
      <c r="N70" s="122"/>
    </row>
    <row r="71" spans="1:16" x14ac:dyDescent="0.25">
      <c r="A71" s="67"/>
      <c r="B71" s="67"/>
      <c r="C71" s="61">
        <v>561</v>
      </c>
      <c r="D71" s="57" t="s">
        <v>116</v>
      </c>
      <c r="E71" s="62"/>
      <c r="F71" s="62"/>
      <c r="G71" s="62"/>
      <c r="J71" s="122"/>
    </row>
    <row r="72" spans="1:16" ht="20.25" customHeight="1" x14ac:dyDescent="0.25">
      <c r="A72" s="67"/>
      <c r="B72" s="71">
        <v>34</v>
      </c>
      <c r="C72" s="83"/>
      <c r="D72" s="71" t="s">
        <v>52</v>
      </c>
      <c r="E72" s="59">
        <f t="shared" ref="E72:G72" si="12">E73+E74</f>
        <v>2256</v>
      </c>
      <c r="F72" s="59">
        <f t="shared" si="12"/>
        <v>231</v>
      </c>
      <c r="G72" s="59">
        <f t="shared" si="12"/>
        <v>2487</v>
      </c>
      <c r="L72" s="122"/>
    </row>
    <row r="73" spans="1:16" x14ac:dyDescent="0.25">
      <c r="A73" s="67"/>
      <c r="B73" s="67"/>
      <c r="C73" s="61">
        <v>11</v>
      </c>
      <c r="D73" s="61" t="s">
        <v>11</v>
      </c>
      <c r="E73" s="62">
        <v>2256</v>
      </c>
      <c r="F73" s="62">
        <f>G73-E73</f>
        <v>231</v>
      </c>
      <c r="G73" s="62">
        <v>2487</v>
      </c>
      <c r="J73" s="122"/>
    </row>
    <row r="74" spans="1:16" x14ac:dyDescent="0.25">
      <c r="A74" s="68"/>
      <c r="B74" s="67"/>
      <c r="C74" s="61">
        <v>31</v>
      </c>
      <c r="D74" s="61" t="s">
        <v>55</v>
      </c>
      <c r="E74" s="62">
        <f>[1]PLAN!C106</f>
        <v>0</v>
      </c>
      <c r="F74" s="62">
        <f>[1]PLAN!D106</f>
        <v>0</v>
      </c>
      <c r="G74" s="62"/>
    </row>
    <row r="75" spans="1:16" ht="36.75" customHeight="1" x14ac:dyDescent="0.25">
      <c r="A75" s="67"/>
      <c r="B75" s="71">
        <v>37</v>
      </c>
      <c r="C75" s="83"/>
      <c r="D75" s="80" t="s">
        <v>25</v>
      </c>
      <c r="E75" s="59">
        <f t="shared" ref="E75:G75" si="13">E76+E77</f>
        <v>0</v>
      </c>
      <c r="F75" s="59">
        <f t="shared" si="13"/>
        <v>0</v>
      </c>
      <c r="G75" s="59">
        <f t="shared" si="13"/>
        <v>0</v>
      </c>
    </row>
    <row r="76" spans="1:16" x14ac:dyDescent="0.25">
      <c r="A76" s="67"/>
      <c r="B76" s="67"/>
      <c r="C76" s="61">
        <v>11</v>
      </c>
      <c r="D76" s="61" t="s">
        <v>11</v>
      </c>
      <c r="E76" s="62"/>
      <c r="F76" s="62"/>
      <c r="G76" s="62"/>
    </row>
    <row r="77" spans="1:16" x14ac:dyDescent="0.25">
      <c r="A77" s="67"/>
      <c r="B77" s="67"/>
      <c r="C77" s="61">
        <v>31</v>
      </c>
      <c r="D77" s="61" t="s">
        <v>55</v>
      </c>
      <c r="E77" s="62"/>
      <c r="F77" s="62"/>
      <c r="G77" s="62"/>
    </row>
    <row r="78" spans="1:16" ht="36.75" customHeight="1" x14ac:dyDescent="0.25">
      <c r="A78" s="67"/>
      <c r="B78" s="71">
        <v>38</v>
      </c>
      <c r="C78" s="83"/>
      <c r="D78" s="80" t="s">
        <v>28</v>
      </c>
      <c r="E78" s="59">
        <f t="shared" ref="E78:G78" si="14">E79+E80</f>
        <v>61545</v>
      </c>
      <c r="F78" s="59">
        <f t="shared" si="14"/>
        <v>-26545</v>
      </c>
      <c r="G78" s="59">
        <f t="shared" si="14"/>
        <v>35000</v>
      </c>
      <c r="J78" s="122"/>
      <c r="L78" s="122"/>
    </row>
    <row r="79" spans="1:16" x14ac:dyDescent="0.25">
      <c r="A79" s="67"/>
      <c r="B79" s="67"/>
      <c r="C79" s="61">
        <v>11</v>
      </c>
      <c r="D79" s="61" t="s">
        <v>11</v>
      </c>
      <c r="E79" s="62"/>
      <c r="F79" s="62"/>
      <c r="G79" s="62"/>
    </row>
    <row r="80" spans="1:16" x14ac:dyDescent="0.25">
      <c r="A80" s="67"/>
      <c r="B80" s="67"/>
      <c r="C80" s="61">
        <v>41</v>
      </c>
      <c r="D80" s="61" t="s">
        <v>117</v>
      </c>
      <c r="E80" s="62">
        <f>[1]PLAN!C77</f>
        <v>61545</v>
      </c>
      <c r="F80" s="62">
        <f>G80-E80</f>
        <v>-26545</v>
      </c>
      <c r="G80" s="62">
        <v>35000</v>
      </c>
    </row>
    <row r="81" spans="1:10" ht="25.5" x14ac:dyDescent="0.25">
      <c r="A81" s="85">
        <v>4</v>
      </c>
      <c r="B81" s="85"/>
      <c r="C81" s="85"/>
      <c r="D81" s="86" t="s">
        <v>118</v>
      </c>
      <c r="E81" s="82">
        <f t="shared" ref="E81:G81" si="15">E86+E93+E82</f>
        <v>70431</v>
      </c>
      <c r="F81" s="82">
        <f t="shared" si="15"/>
        <v>31425</v>
      </c>
      <c r="G81" s="82">
        <f t="shared" si="15"/>
        <v>101856</v>
      </c>
    </row>
    <row r="82" spans="1:10" ht="38.25" x14ac:dyDescent="0.25">
      <c r="A82" s="57"/>
      <c r="B82" s="56">
        <v>41</v>
      </c>
      <c r="C82" s="57"/>
      <c r="D82" s="87" t="s">
        <v>66</v>
      </c>
      <c r="E82" s="59">
        <f t="shared" ref="E82:G82" si="16">E83+E85+E84</f>
        <v>0</v>
      </c>
      <c r="F82" s="59">
        <f t="shared" si="16"/>
        <v>0</v>
      </c>
      <c r="G82" s="59">
        <f t="shared" si="16"/>
        <v>0</v>
      </c>
    </row>
    <row r="83" spans="1:10" x14ac:dyDescent="0.25">
      <c r="A83" s="60"/>
      <c r="B83" s="88"/>
      <c r="C83" s="61">
        <v>12</v>
      </c>
      <c r="D83" s="61" t="s">
        <v>69</v>
      </c>
      <c r="E83" s="62"/>
      <c r="F83" s="62"/>
      <c r="G83" s="62"/>
    </row>
    <row r="84" spans="1:10" x14ac:dyDescent="0.25">
      <c r="A84" s="60"/>
      <c r="B84" s="88"/>
      <c r="C84" s="61">
        <v>31</v>
      </c>
      <c r="D84" s="61" t="s">
        <v>55</v>
      </c>
      <c r="E84" s="62"/>
      <c r="F84" s="62"/>
      <c r="G84" s="62"/>
    </row>
    <row r="85" spans="1:10" x14ac:dyDescent="0.25">
      <c r="A85" s="60"/>
      <c r="B85" s="88"/>
      <c r="C85" s="61">
        <v>561</v>
      </c>
      <c r="D85" s="57" t="s">
        <v>116</v>
      </c>
      <c r="E85" s="62"/>
      <c r="F85" s="62"/>
      <c r="G85" s="62"/>
      <c r="I85" s="122"/>
    </row>
    <row r="86" spans="1:10" ht="38.25" x14ac:dyDescent="0.25">
      <c r="A86" s="57"/>
      <c r="B86" s="56">
        <v>42</v>
      </c>
      <c r="C86" s="57"/>
      <c r="D86" s="87" t="s">
        <v>57</v>
      </c>
      <c r="E86" s="59">
        <f t="shared" ref="E86" si="17">E87+E89+E90+E88+E92</f>
        <v>70431</v>
      </c>
      <c r="F86" s="59">
        <f>SUM(F87:F92)</f>
        <v>31425</v>
      </c>
      <c r="G86" s="59">
        <f>SUM(G87:G92)</f>
        <v>101856</v>
      </c>
    </row>
    <row r="87" spans="1:10" x14ac:dyDescent="0.25">
      <c r="A87" s="57"/>
      <c r="B87" s="57"/>
      <c r="C87" s="61">
        <v>11</v>
      </c>
      <c r="D87" s="61" t="s">
        <v>11</v>
      </c>
      <c r="E87" s="62">
        <v>65786</v>
      </c>
      <c r="F87" s="62">
        <f>G87-E87</f>
        <v>28570</v>
      </c>
      <c r="G87" s="62">
        <v>94356</v>
      </c>
    </row>
    <row r="88" spans="1:10" x14ac:dyDescent="0.25">
      <c r="A88" s="57"/>
      <c r="B88" s="57"/>
      <c r="C88" s="61">
        <v>12</v>
      </c>
      <c r="D88" s="57" t="s">
        <v>69</v>
      </c>
      <c r="E88" s="62"/>
      <c r="F88" s="62">
        <f t="shared" ref="F88:F95" si="18">G88-E88</f>
        <v>0</v>
      </c>
      <c r="G88" s="62"/>
    </row>
    <row r="89" spans="1:10" x14ac:dyDescent="0.25">
      <c r="A89" s="67"/>
      <c r="B89" s="67"/>
      <c r="C89" s="61">
        <v>31</v>
      </c>
      <c r="D89" s="61" t="s">
        <v>55</v>
      </c>
      <c r="E89" s="62">
        <v>4645</v>
      </c>
      <c r="F89" s="62">
        <f t="shared" si="18"/>
        <v>1655</v>
      </c>
      <c r="G89" s="62">
        <v>6300</v>
      </c>
      <c r="J89" s="122"/>
    </row>
    <row r="90" spans="1:10" ht="25.5" x14ac:dyDescent="0.25">
      <c r="A90" s="68"/>
      <c r="B90" s="67"/>
      <c r="C90" s="61">
        <v>43</v>
      </c>
      <c r="D90" s="84" t="s">
        <v>59</v>
      </c>
      <c r="E90" s="62"/>
      <c r="F90" s="62">
        <f t="shared" si="18"/>
        <v>0</v>
      </c>
      <c r="G90" s="62"/>
    </row>
    <row r="91" spans="1:10" x14ac:dyDescent="0.25">
      <c r="A91" s="68"/>
      <c r="B91" s="67"/>
      <c r="C91" s="61">
        <v>52</v>
      </c>
      <c r="D91" s="84" t="s">
        <v>167</v>
      </c>
      <c r="E91" s="62">
        <v>0</v>
      </c>
      <c r="F91" s="62">
        <f t="shared" si="18"/>
        <v>1200</v>
      </c>
      <c r="G91" s="62">
        <v>1200</v>
      </c>
    </row>
    <row r="92" spans="1:10" x14ac:dyDescent="0.25">
      <c r="A92" s="68"/>
      <c r="B92" s="67"/>
      <c r="C92" s="61">
        <v>561</v>
      </c>
      <c r="D92" s="57" t="s">
        <v>116</v>
      </c>
      <c r="E92" s="62"/>
      <c r="F92" s="62">
        <f t="shared" si="18"/>
        <v>0</v>
      </c>
      <c r="G92" s="62"/>
    </row>
    <row r="93" spans="1:10" ht="30.75" customHeight="1" x14ac:dyDescent="0.25">
      <c r="A93" s="57"/>
      <c r="B93" s="56">
        <v>45</v>
      </c>
      <c r="C93" s="57"/>
      <c r="D93" s="87" t="s">
        <v>67</v>
      </c>
      <c r="E93" s="59">
        <f t="shared" ref="E93:G93" si="19">E94+E95</f>
        <v>0</v>
      </c>
      <c r="F93" s="129">
        <f t="shared" si="18"/>
        <v>0</v>
      </c>
      <c r="G93" s="59">
        <f t="shared" si="19"/>
        <v>0</v>
      </c>
    </row>
    <row r="94" spans="1:10" x14ac:dyDescent="0.25">
      <c r="A94" s="57"/>
      <c r="B94" s="57"/>
      <c r="C94" s="61">
        <v>11</v>
      </c>
      <c r="D94" s="61" t="s">
        <v>11</v>
      </c>
      <c r="E94" s="62">
        <f>[1]PLAN!C70</f>
        <v>0</v>
      </c>
      <c r="F94" s="62">
        <f t="shared" si="18"/>
        <v>0</v>
      </c>
      <c r="G94" s="62">
        <f>[1]PLAN!E70</f>
        <v>0</v>
      </c>
    </row>
    <row r="95" spans="1:10" x14ac:dyDescent="0.25">
      <c r="A95" s="67"/>
      <c r="B95" s="67"/>
      <c r="C95" s="61">
        <v>31</v>
      </c>
      <c r="D95" s="61" t="s">
        <v>55</v>
      </c>
      <c r="E95" s="62">
        <f>[1]PLAN!C114</f>
        <v>0</v>
      </c>
      <c r="F95" s="62">
        <f t="shared" si="18"/>
        <v>0</v>
      </c>
      <c r="G95" s="62">
        <f>[1]PLAN!E114</f>
        <v>0</v>
      </c>
    </row>
  </sheetData>
  <mergeCells count="5">
    <mergeCell ref="A2:F2"/>
    <mergeCell ref="A4:F4"/>
    <mergeCell ref="A6:F6"/>
    <mergeCell ref="A54:F54"/>
    <mergeCell ref="A7:B7"/>
  </mergeCells>
  <pageMargins left="0.70866141732283472" right="0.70866141732283472" top="0.74803149606299213" bottom="0.74803149606299213" header="0.31496062992125984" footer="0.31496062992125984"/>
  <pageSetup paperSize="9" scale="9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D21"/>
  <sheetViews>
    <sheetView workbookViewId="0">
      <selection activeCell="D13" sqref="D13"/>
    </sheetView>
  </sheetViews>
  <sheetFormatPr defaultColWidth="9.140625" defaultRowHeight="15" x14ac:dyDescent="0.25"/>
  <cols>
    <col min="1" max="1" width="37.7109375" style="30" customWidth="1"/>
    <col min="2" max="2" width="16.7109375" style="30" customWidth="1"/>
    <col min="3" max="3" width="15" style="30" customWidth="1"/>
    <col min="4" max="4" width="20.42578125" style="30" customWidth="1"/>
    <col min="5" max="16384" width="9.140625" style="30"/>
  </cols>
  <sheetData>
    <row r="1" spans="1:4" ht="18" x14ac:dyDescent="0.25">
      <c r="A1" s="29"/>
      <c r="B1" s="29"/>
      <c r="C1" s="31"/>
      <c r="D1" s="31"/>
    </row>
    <row r="2" spans="1:4" ht="15.75" x14ac:dyDescent="0.25">
      <c r="A2" s="171" t="s">
        <v>119</v>
      </c>
      <c r="B2" s="172"/>
      <c r="C2" s="172"/>
    </row>
    <row r="3" spans="1:4" ht="18" x14ac:dyDescent="0.25">
      <c r="A3" s="29"/>
      <c r="B3" s="29"/>
      <c r="C3" s="31"/>
      <c r="D3" s="31">
        <v>7.5345000000000004</v>
      </c>
    </row>
    <row r="4" spans="1:4" ht="25.5" x14ac:dyDescent="0.25">
      <c r="A4" s="32" t="s">
        <v>120</v>
      </c>
      <c r="B4" s="132" t="s">
        <v>176</v>
      </c>
      <c r="C4" s="132" t="s">
        <v>163</v>
      </c>
      <c r="D4" s="133" t="s">
        <v>175</v>
      </c>
    </row>
    <row r="5" spans="1:4" ht="15.75" customHeight="1" x14ac:dyDescent="0.25">
      <c r="A5" s="33" t="s">
        <v>121</v>
      </c>
      <c r="B5" s="38">
        <f t="shared" ref="B5" si="0">B6+B9+B11+B14+B18</f>
        <v>3266064.1412170683</v>
      </c>
      <c r="C5" s="38">
        <f>D5-B5</f>
        <v>391846.8587829317</v>
      </c>
      <c r="D5" s="38">
        <f>D6+D9+D11+D14</f>
        <v>3657911</v>
      </c>
    </row>
    <row r="6" spans="1:4" ht="15.75" customHeight="1" x14ac:dyDescent="0.25">
      <c r="A6" s="33" t="s">
        <v>122</v>
      </c>
      <c r="B6" s="38">
        <f t="shared" ref="B6" si="1">B7+B8</f>
        <v>3122231</v>
      </c>
      <c r="C6" s="38">
        <f t="shared" ref="C6:C18" si="2">D6-B6</f>
        <v>405380</v>
      </c>
      <c r="D6" s="38">
        <f>SUM(D7:D8)</f>
        <v>3527611</v>
      </c>
    </row>
    <row r="7" spans="1:4" x14ac:dyDescent="0.25">
      <c r="A7" s="39" t="s">
        <v>123</v>
      </c>
      <c r="B7" s="35">
        <f>PLAN!C16</f>
        <v>3122231</v>
      </c>
      <c r="C7" s="38">
        <f t="shared" si="2"/>
        <v>405380</v>
      </c>
      <c r="D7" s="35">
        <v>3527611</v>
      </c>
    </row>
    <row r="8" spans="1:4" x14ac:dyDescent="0.25">
      <c r="A8" s="40" t="s">
        <v>124</v>
      </c>
      <c r="B8" s="35"/>
      <c r="C8" s="38">
        <f t="shared" si="2"/>
        <v>0</v>
      </c>
      <c r="D8" s="35"/>
    </row>
    <row r="9" spans="1:4" x14ac:dyDescent="0.25">
      <c r="A9" s="33" t="s">
        <v>125</v>
      </c>
      <c r="B9" s="38">
        <f t="shared" ref="B9" si="3">B10</f>
        <v>42471.298692680335</v>
      </c>
      <c r="C9" s="38">
        <f t="shared" si="2"/>
        <v>23878.701307319665</v>
      </c>
      <c r="D9" s="38">
        <f>SUM(D10)</f>
        <v>66350</v>
      </c>
    </row>
    <row r="10" spans="1:4" x14ac:dyDescent="0.25">
      <c r="A10" s="41" t="s">
        <v>126</v>
      </c>
      <c r="B10" s="35">
        <f>PLAN!C81</f>
        <v>42471.298692680335</v>
      </c>
      <c r="C10" s="38">
        <f t="shared" si="2"/>
        <v>23878.701307319665</v>
      </c>
      <c r="D10" s="35">
        <v>66350</v>
      </c>
    </row>
    <row r="11" spans="1:4" x14ac:dyDescent="0.25">
      <c r="A11" s="33" t="s">
        <v>127</v>
      </c>
      <c r="B11" s="38">
        <f t="shared" ref="B11" si="4">B13+B12</f>
        <v>61545</v>
      </c>
      <c r="C11" s="38">
        <f t="shared" si="2"/>
        <v>-26545</v>
      </c>
      <c r="D11" s="38">
        <f>SUM(D12:D13)</f>
        <v>35000</v>
      </c>
    </row>
    <row r="12" spans="1:4" x14ac:dyDescent="0.25">
      <c r="A12" s="40" t="s">
        <v>128</v>
      </c>
      <c r="B12" s="35">
        <f>PLAN!C73</f>
        <v>61545</v>
      </c>
      <c r="C12" s="38">
        <f t="shared" si="2"/>
        <v>-26545</v>
      </c>
      <c r="D12" s="35">
        <v>35000</v>
      </c>
    </row>
    <row r="13" spans="1:4" x14ac:dyDescent="0.25">
      <c r="A13" s="40" t="s">
        <v>129</v>
      </c>
      <c r="B13" s="35">
        <f>PLAN!C121</f>
        <v>0</v>
      </c>
      <c r="C13" s="38">
        <f t="shared" si="2"/>
        <v>0</v>
      </c>
      <c r="D13" s="35">
        <v>0</v>
      </c>
    </row>
    <row r="14" spans="1:4" x14ac:dyDescent="0.25">
      <c r="A14" s="33" t="s">
        <v>130</v>
      </c>
      <c r="B14" s="38">
        <f t="shared" ref="B14" si="5">B15+B16+B17</f>
        <v>39816.842524387816</v>
      </c>
      <c r="C14" s="38">
        <f t="shared" si="2"/>
        <v>-10866.842524387816</v>
      </c>
      <c r="D14" s="38">
        <f>SUM(D15:D17)</f>
        <v>28950</v>
      </c>
    </row>
    <row r="15" spans="1:4" x14ac:dyDescent="0.25">
      <c r="A15" s="40" t="s">
        <v>131</v>
      </c>
      <c r="B15" s="35"/>
      <c r="C15" s="38">
        <f t="shared" si="2"/>
        <v>0</v>
      </c>
      <c r="D15" s="35"/>
    </row>
    <row r="16" spans="1:4" x14ac:dyDescent="0.25">
      <c r="A16" s="40" t="s">
        <v>132</v>
      </c>
      <c r="B16" s="35">
        <f>PLAN!C129</f>
        <v>39816.842524387816</v>
      </c>
      <c r="C16" s="38">
        <f t="shared" si="2"/>
        <v>-10866.842524387816</v>
      </c>
      <c r="D16" s="35">
        <v>28950</v>
      </c>
    </row>
    <row r="17" spans="1:4" ht="25.5" x14ac:dyDescent="0.25">
      <c r="A17" s="41" t="s">
        <v>133</v>
      </c>
      <c r="B17" s="35"/>
      <c r="C17" s="38">
        <f t="shared" si="2"/>
        <v>0</v>
      </c>
      <c r="D17" s="35">
        <v>0</v>
      </c>
    </row>
    <row r="18" spans="1:4" x14ac:dyDescent="0.25">
      <c r="A18" s="33" t="s">
        <v>134</v>
      </c>
      <c r="B18" s="38">
        <f t="shared" ref="B18" si="6">B19</f>
        <v>0</v>
      </c>
      <c r="C18" s="38">
        <f t="shared" si="2"/>
        <v>0</v>
      </c>
      <c r="D18" s="38">
        <f>SUM(D19)</f>
        <v>0</v>
      </c>
    </row>
    <row r="19" spans="1:4" x14ac:dyDescent="0.25">
      <c r="A19" s="34" t="s">
        <v>135</v>
      </c>
      <c r="B19" s="35"/>
      <c r="C19" s="35"/>
      <c r="D19" s="35"/>
    </row>
    <row r="21" spans="1:4" x14ac:dyDescent="0.25">
      <c r="B21" s="36"/>
      <c r="C21" s="36"/>
      <c r="D21" s="36"/>
    </row>
  </sheetData>
  <mergeCells count="1">
    <mergeCell ref="A2:C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D14"/>
  <sheetViews>
    <sheetView tabSelected="1" workbookViewId="0">
      <selection activeCell="D8" sqref="D8"/>
    </sheetView>
  </sheetViews>
  <sheetFormatPr defaultColWidth="9.140625" defaultRowHeight="15" x14ac:dyDescent="0.25"/>
  <cols>
    <col min="1" max="1" width="52.140625" style="30" customWidth="1"/>
    <col min="2" max="4" width="16.7109375" style="30" customWidth="1"/>
    <col min="5" max="16384" width="9.140625" style="30"/>
  </cols>
  <sheetData>
    <row r="1" spans="1:4" ht="18" x14ac:dyDescent="0.25">
      <c r="A1" s="29"/>
      <c r="B1" s="29"/>
      <c r="C1" s="31"/>
      <c r="D1" s="31"/>
    </row>
    <row r="2" spans="1:4" ht="15.75" x14ac:dyDescent="0.25">
      <c r="A2" s="171" t="s">
        <v>152</v>
      </c>
      <c r="B2" s="172"/>
      <c r="C2" s="172"/>
      <c r="D2" s="172"/>
    </row>
    <row r="3" spans="1:4" ht="18" x14ac:dyDescent="0.25">
      <c r="A3" s="29"/>
      <c r="B3" s="29"/>
      <c r="C3" s="31"/>
      <c r="D3" s="31"/>
    </row>
    <row r="4" spans="1:4" ht="25.5" x14ac:dyDescent="0.25">
      <c r="A4" s="32" t="s">
        <v>120</v>
      </c>
      <c r="B4" s="52" t="s">
        <v>164</v>
      </c>
      <c r="C4" s="52" t="s">
        <v>163</v>
      </c>
      <c r="D4" s="52" t="s">
        <v>172</v>
      </c>
    </row>
    <row r="5" spans="1:4" ht="15.75" customHeight="1" x14ac:dyDescent="0.25">
      <c r="A5" s="33" t="s">
        <v>121</v>
      </c>
      <c r="B5" s="35"/>
      <c r="C5" s="35"/>
      <c r="D5" s="35"/>
    </row>
    <row r="6" spans="1:4" ht="15.75" customHeight="1" x14ac:dyDescent="0.25">
      <c r="A6" s="33" t="s">
        <v>153</v>
      </c>
      <c r="B6" s="35">
        <v>3266064</v>
      </c>
      <c r="C6" s="35"/>
      <c r="D6" s="35">
        <f>D8</f>
        <v>3657911</v>
      </c>
    </row>
    <row r="7" spans="1:4" x14ac:dyDescent="0.25">
      <c r="A7" s="37" t="s">
        <v>154</v>
      </c>
      <c r="B7" s="42"/>
      <c r="C7" s="42"/>
      <c r="D7" s="42"/>
    </row>
    <row r="8" spans="1:4" x14ac:dyDescent="0.25">
      <c r="A8" s="43" t="s">
        <v>155</v>
      </c>
      <c r="B8" s="35">
        <v>3266064</v>
      </c>
      <c r="C8" s="35"/>
      <c r="D8" s="35">
        <v>3657911</v>
      </c>
    </row>
    <row r="9" spans="1:4" x14ac:dyDescent="0.25">
      <c r="A9" s="44" t="s">
        <v>156</v>
      </c>
      <c r="B9" s="42"/>
      <c r="C9" s="42"/>
      <c r="D9" s="42"/>
    </row>
    <row r="10" spans="1:4" x14ac:dyDescent="0.25">
      <c r="A10" s="33" t="s">
        <v>157</v>
      </c>
      <c r="B10" s="35">
        <f t="shared" ref="B10:D10" si="0">B11</f>
        <v>0</v>
      </c>
      <c r="C10" s="35">
        <f t="shared" si="0"/>
        <v>0</v>
      </c>
      <c r="D10" s="35">
        <f t="shared" si="0"/>
        <v>0</v>
      </c>
    </row>
    <row r="11" spans="1:4" x14ac:dyDescent="0.25">
      <c r="A11" s="41" t="s">
        <v>158</v>
      </c>
      <c r="B11" s="42"/>
      <c r="C11" s="42"/>
      <c r="D11" s="42"/>
    </row>
    <row r="13" spans="1:4" x14ac:dyDescent="0.25">
      <c r="A13" s="45"/>
    </row>
    <row r="14" spans="1:4" x14ac:dyDescent="0.25">
      <c r="B14" s="36"/>
      <c r="C14" s="36"/>
      <c r="D14" s="36"/>
    </row>
  </sheetData>
  <mergeCells count="1">
    <mergeCell ref="A2:D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3"/>
  <sheetViews>
    <sheetView workbookViewId="0">
      <selection activeCell="E79" sqref="E79"/>
    </sheetView>
  </sheetViews>
  <sheetFormatPr defaultRowHeight="15" x14ac:dyDescent="0.25"/>
  <cols>
    <col min="1" max="1" width="23" style="14" customWidth="1"/>
    <col min="2" max="2" width="57.5703125" style="14" customWidth="1"/>
    <col min="3" max="5" width="16.7109375" style="14" customWidth="1"/>
  </cols>
  <sheetData>
    <row r="1" spans="1:6" x14ac:dyDescent="0.25">
      <c r="A1" s="113"/>
      <c r="B1" s="15"/>
    </row>
    <row r="2" spans="1:6" ht="15.75" x14ac:dyDescent="0.25">
      <c r="A2" s="114"/>
      <c r="B2" s="16" t="s">
        <v>85</v>
      </c>
      <c r="C2" s="17">
        <v>7.5345000000000004</v>
      </c>
    </row>
    <row r="3" spans="1:6" ht="15.75" thickBot="1" x14ac:dyDescent="0.3">
      <c r="A3" s="18"/>
      <c r="B3" s="18" t="s">
        <v>162</v>
      </c>
    </row>
    <row r="4" spans="1:6" ht="22.5" x14ac:dyDescent="0.25">
      <c r="A4" s="19" t="s">
        <v>86</v>
      </c>
      <c r="B4" s="116" t="s">
        <v>159</v>
      </c>
      <c r="C4" s="117" t="s">
        <v>87</v>
      </c>
      <c r="D4" s="117" t="s">
        <v>160</v>
      </c>
      <c r="E4" s="117" t="s">
        <v>161</v>
      </c>
      <c r="F4" s="120"/>
    </row>
    <row r="5" spans="1:6" x14ac:dyDescent="0.25">
      <c r="A5" s="1"/>
      <c r="B5" s="20"/>
      <c r="C5" s="21" t="s">
        <v>88</v>
      </c>
      <c r="D5" s="21" t="s">
        <v>88</v>
      </c>
      <c r="E5" s="21" t="s">
        <v>88</v>
      </c>
    </row>
    <row r="6" spans="1:6" x14ac:dyDescent="0.25">
      <c r="A6" s="22">
        <v>10915</v>
      </c>
      <c r="B6" s="23" t="s">
        <v>80</v>
      </c>
      <c r="C6" s="3">
        <f>C15+C80</f>
        <v>3176824.1412170683</v>
      </c>
      <c r="D6" s="3">
        <f>E6-C6</f>
        <v>89239.858782931697</v>
      </c>
      <c r="E6" s="3">
        <f>E15+E80</f>
        <v>3266064</v>
      </c>
    </row>
    <row r="7" spans="1:6" x14ac:dyDescent="0.25">
      <c r="A7" s="11" t="s">
        <v>0</v>
      </c>
      <c r="B7" s="2" t="s">
        <v>1</v>
      </c>
      <c r="C7" s="3">
        <f>C16</f>
        <v>3032991</v>
      </c>
      <c r="D7" s="3">
        <f t="shared" ref="D7:D18" si="0">E7-C7</f>
        <v>89240</v>
      </c>
      <c r="E7" s="3">
        <f t="shared" ref="E7" si="1">E16</f>
        <v>3122231</v>
      </c>
    </row>
    <row r="8" spans="1:6" x14ac:dyDescent="0.25">
      <c r="A8" s="11"/>
      <c r="B8" s="4" t="s">
        <v>2</v>
      </c>
      <c r="C8" s="3">
        <f>C7</f>
        <v>3032991</v>
      </c>
      <c r="D8" s="3">
        <f t="shared" si="0"/>
        <v>89240</v>
      </c>
      <c r="E8" s="3">
        <f t="shared" ref="E8" si="2">E7</f>
        <v>3122231</v>
      </c>
    </row>
    <row r="9" spans="1:6" x14ac:dyDescent="0.25">
      <c r="A9" s="11" t="s">
        <v>3</v>
      </c>
      <c r="B9" s="2" t="s">
        <v>77</v>
      </c>
      <c r="C9" s="3">
        <f>C81</f>
        <v>42471.298692680342</v>
      </c>
      <c r="D9" s="3">
        <f t="shared" si="0"/>
        <v>-0.29869268034235574</v>
      </c>
      <c r="E9" s="3">
        <f t="shared" ref="E9" si="3">E81</f>
        <v>42471</v>
      </c>
    </row>
    <row r="10" spans="1:6" x14ac:dyDescent="0.25">
      <c r="A10" s="11" t="s">
        <v>4</v>
      </c>
      <c r="B10" s="2" t="s">
        <v>5</v>
      </c>
      <c r="C10" s="3">
        <f>C73</f>
        <v>61545</v>
      </c>
      <c r="D10" s="3">
        <f t="shared" si="0"/>
        <v>0</v>
      </c>
      <c r="E10" s="3">
        <f t="shared" ref="E10" si="4">E73</f>
        <v>61545</v>
      </c>
    </row>
    <row r="11" spans="1:6" x14ac:dyDescent="0.25">
      <c r="A11" s="11" t="s">
        <v>6</v>
      </c>
      <c r="B11" s="2" t="s">
        <v>7</v>
      </c>
      <c r="C11" s="3">
        <f>C117</f>
        <v>0</v>
      </c>
      <c r="D11" s="3">
        <f t="shared" si="0"/>
        <v>0</v>
      </c>
      <c r="E11" s="3">
        <f t="shared" ref="E11" si="5">E117</f>
        <v>0</v>
      </c>
    </row>
    <row r="12" spans="1:6" x14ac:dyDescent="0.25">
      <c r="A12" s="11" t="s">
        <v>8</v>
      </c>
      <c r="B12" s="2" t="s">
        <v>9</v>
      </c>
      <c r="C12" s="3">
        <f>C125</f>
        <v>39816.842524387816</v>
      </c>
      <c r="D12" s="3">
        <f t="shared" si="0"/>
        <v>0.15747561218449846</v>
      </c>
      <c r="E12" s="3">
        <f t="shared" ref="E12" si="6">E125</f>
        <v>39817</v>
      </c>
    </row>
    <row r="13" spans="1:6" x14ac:dyDescent="0.25">
      <c r="A13" s="10"/>
      <c r="B13" s="4" t="s">
        <v>10</v>
      </c>
      <c r="C13" s="3">
        <f>C9+C10+C11+C12</f>
        <v>143833.14121706816</v>
      </c>
      <c r="D13" s="3">
        <f t="shared" si="0"/>
        <v>-0.14121706815785728</v>
      </c>
      <c r="E13" s="3">
        <f t="shared" ref="E13" si="7">E9+E10+E11+E12</f>
        <v>143833</v>
      </c>
    </row>
    <row r="14" spans="1:6" x14ac:dyDescent="0.25">
      <c r="A14" s="10"/>
      <c r="B14" s="12" t="s">
        <v>78</v>
      </c>
      <c r="C14" s="3">
        <f>C8+C13</f>
        <v>3176824.1412170683</v>
      </c>
      <c r="D14" s="3">
        <f t="shared" si="0"/>
        <v>89239.858782931697</v>
      </c>
      <c r="E14" s="3">
        <f t="shared" ref="E14" si="8">E8+E13</f>
        <v>3266064</v>
      </c>
    </row>
    <row r="15" spans="1:6" x14ac:dyDescent="0.25">
      <c r="A15" s="5" t="s">
        <v>81</v>
      </c>
      <c r="B15" s="24" t="s">
        <v>82</v>
      </c>
      <c r="C15" s="3">
        <f t="shared" ref="C15:E15" si="9">C16+C73</f>
        <v>3094536</v>
      </c>
      <c r="D15" s="3">
        <f t="shared" si="0"/>
        <v>89240</v>
      </c>
      <c r="E15" s="3">
        <f t="shared" si="9"/>
        <v>3183776</v>
      </c>
    </row>
    <row r="16" spans="1:6" x14ac:dyDescent="0.25">
      <c r="A16" s="9">
        <v>11</v>
      </c>
      <c r="B16" s="26" t="s">
        <v>11</v>
      </c>
      <c r="C16" s="3">
        <f t="shared" ref="C16" si="10">C17+C27+C56+C61+C70</f>
        <v>3032991</v>
      </c>
      <c r="D16" s="3">
        <f t="shared" si="0"/>
        <v>89240</v>
      </c>
      <c r="E16" s="3">
        <f t="shared" ref="E16" si="11">E17+E27+E56+E61+E70</f>
        <v>3122231</v>
      </c>
    </row>
    <row r="17" spans="1:5" x14ac:dyDescent="0.25">
      <c r="A17" s="6">
        <v>31</v>
      </c>
      <c r="B17" s="13" t="s">
        <v>31</v>
      </c>
      <c r="C17" s="3">
        <f t="shared" ref="C17:E17" si="12">C18+C22+C24</f>
        <v>2319882</v>
      </c>
      <c r="D17" s="3">
        <f t="shared" si="0"/>
        <v>0</v>
      </c>
      <c r="E17" s="3">
        <f t="shared" si="12"/>
        <v>2319882</v>
      </c>
    </row>
    <row r="18" spans="1:5" x14ac:dyDescent="0.25">
      <c r="A18" s="7">
        <v>311</v>
      </c>
      <c r="B18" s="13" t="s">
        <v>32</v>
      </c>
      <c r="C18" s="3">
        <f t="shared" ref="C18:E18" si="13">SUM(C19:C21)</f>
        <v>1770660</v>
      </c>
      <c r="D18" s="3">
        <f t="shared" si="0"/>
        <v>0</v>
      </c>
      <c r="E18" s="3">
        <f t="shared" si="13"/>
        <v>1770660</v>
      </c>
    </row>
    <row r="19" spans="1:5" x14ac:dyDescent="0.25">
      <c r="A19" s="8">
        <v>3111</v>
      </c>
      <c r="B19" s="13" t="s">
        <v>33</v>
      </c>
      <c r="C19" s="28">
        <v>1737214</v>
      </c>
      <c r="D19" s="28">
        <f>E19-C19</f>
        <v>0</v>
      </c>
      <c r="E19" s="28">
        <v>1737214</v>
      </c>
    </row>
    <row r="20" spans="1:5" x14ac:dyDescent="0.25">
      <c r="A20" s="8">
        <v>3113</v>
      </c>
      <c r="B20" s="13" t="s">
        <v>34</v>
      </c>
      <c r="C20" s="28">
        <v>33181</v>
      </c>
      <c r="D20" s="28">
        <f t="shared" ref="D20:D83" si="14">E20-C20</f>
        <v>0</v>
      </c>
      <c r="E20" s="28">
        <v>33181</v>
      </c>
    </row>
    <row r="21" spans="1:5" x14ac:dyDescent="0.25">
      <c r="A21" s="8">
        <v>3114</v>
      </c>
      <c r="B21" s="13" t="s">
        <v>35</v>
      </c>
      <c r="C21" s="28">
        <v>265</v>
      </c>
      <c r="D21" s="28">
        <f t="shared" si="14"/>
        <v>0</v>
      </c>
      <c r="E21" s="28">
        <v>265</v>
      </c>
    </row>
    <row r="22" spans="1:5" x14ac:dyDescent="0.25">
      <c r="A22" s="7">
        <v>312</v>
      </c>
      <c r="B22" s="13" t="s">
        <v>36</v>
      </c>
      <c r="C22" s="25">
        <f t="shared" ref="C22:E22" si="15">C23</f>
        <v>69016</v>
      </c>
      <c r="D22" s="3">
        <f t="shared" si="14"/>
        <v>0</v>
      </c>
      <c r="E22" s="25">
        <f t="shared" si="15"/>
        <v>69016</v>
      </c>
    </row>
    <row r="23" spans="1:5" x14ac:dyDescent="0.25">
      <c r="A23" s="8">
        <v>3121</v>
      </c>
      <c r="B23" s="13" t="s">
        <v>36</v>
      </c>
      <c r="C23" s="28">
        <v>69016</v>
      </c>
      <c r="D23" s="28">
        <f t="shared" si="14"/>
        <v>0</v>
      </c>
      <c r="E23" s="28">
        <v>69016</v>
      </c>
    </row>
    <row r="24" spans="1:5" x14ac:dyDescent="0.25">
      <c r="A24" s="7">
        <v>313</v>
      </c>
      <c r="B24" s="13" t="s">
        <v>37</v>
      </c>
      <c r="C24" s="25">
        <f t="shared" ref="C24:E24" si="16">C25+C26</f>
        <v>480206</v>
      </c>
      <c r="D24" s="3">
        <f t="shared" si="14"/>
        <v>0</v>
      </c>
      <c r="E24" s="25">
        <f t="shared" si="16"/>
        <v>480206</v>
      </c>
    </row>
    <row r="25" spans="1:5" x14ac:dyDescent="0.25">
      <c r="A25" s="8">
        <v>3131</v>
      </c>
      <c r="B25" s="13" t="s">
        <v>38</v>
      </c>
      <c r="C25" s="28">
        <v>187738</v>
      </c>
      <c r="D25" s="28">
        <f t="shared" si="14"/>
        <v>0</v>
      </c>
      <c r="E25" s="28">
        <v>187738</v>
      </c>
    </row>
    <row r="26" spans="1:5" x14ac:dyDescent="0.25">
      <c r="A26" s="8">
        <v>3132</v>
      </c>
      <c r="B26" s="13" t="s">
        <v>39</v>
      </c>
      <c r="C26" s="28">
        <v>292468</v>
      </c>
      <c r="D26" s="28">
        <f t="shared" si="14"/>
        <v>0</v>
      </c>
      <c r="E26" s="28">
        <v>292468</v>
      </c>
    </row>
    <row r="27" spans="1:5" x14ac:dyDescent="0.25">
      <c r="A27" s="6">
        <v>32</v>
      </c>
      <c r="B27" s="13" t="s">
        <v>12</v>
      </c>
      <c r="C27" s="25">
        <f t="shared" ref="C27:E27" si="17">C28+C32+C39+C49</f>
        <v>684307</v>
      </c>
      <c r="D27" s="3">
        <f t="shared" si="14"/>
        <v>50000</v>
      </c>
      <c r="E27" s="25">
        <f t="shared" si="17"/>
        <v>734307</v>
      </c>
    </row>
    <row r="28" spans="1:5" x14ac:dyDescent="0.25">
      <c r="A28" s="7">
        <v>321</v>
      </c>
      <c r="B28" s="13" t="s">
        <v>13</v>
      </c>
      <c r="C28" s="25">
        <f>SUM(C29:C31)</f>
        <v>57867</v>
      </c>
      <c r="D28" s="118">
        <f t="shared" si="14"/>
        <v>0</v>
      </c>
      <c r="E28" s="25">
        <f t="shared" ref="E28" si="18">SUM(E29:E31)</f>
        <v>57867</v>
      </c>
    </row>
    <row r="29" spans="1:5" x14ac:dyDescent="0.25">
      <c r="A29" s="8">
        <v>3211</v>
      </c>
      <c r="B29" s="13" t="s">
        <v>14</v>
      </c>
      <c r="C29" s="28">
        <v>3982</v>
      </c>
      <c r="D29" s="28">
        <f t="shared" si="14"/>
        <v>0</v>
      </c>
      <c r="E29" s="28">
        <v>3982</v>
      </c>
    </row>
    <row r="30" spans="1:5" x14ac:dyDescent="0.25">
      <c r="A30" s="8">
        <v>3212</v>
      </c>
      <c r="B30" s="13" t="s">
        <v>40</v>
      </c>
      <c r="C30" s="28">
        <v>53089</v>
      </c>
      <c r="D30" s="28">
        <f t="shared" si="14"/>
        <v>0</v>
      </c>
      <c r="E30" s="28">
        <v>53089</v>
      </c>
    </row>
    <row r="31" spans="1:5" x14ac:dyDescent="0.25">
      <c r="A31" s="8">
        <v>3213</v>
      </c>
      <c r="B31" s="13" t="s">
        <v>15</v>
      </c>
      <c r="C31" s="28">
        <v>796</v>
      </c>
      <c r="D31" s="28">
        <f t="shared" si="14"/>
        <v>0</v>
      </c>
      <c r="E31" s="28">
        <v>796</v>
      </c>
    </row>
    <row r="32" spans="1:5" x14ac:dyDescent="0.25">
      <c r="A32" s="7">
        <v>322</v>
      </c>
      <c r="B32" s="13" t="s">
        <v>18</v>
      </c>
      <c r="C32" s="25">
        <f>SUM(C33:C38)</f>
        <v>487943</v>
      </c>
      <c r="D32" s="3">
        <f t="shared" si="14"/>
        <v>50000</v>
      </c>
      <c r="E32" s="25">
        <f>SUM(E33:E38)</f>
        <v>537943</v>
      </c>
    </row>
    <row r="33" spans="1:5" x14ac:dyDescent="0.25">
      <c r="A33" s="8">
        <v>3221</v>
      </c>
      <c r="B33" s="13" t="s">
        <v>19</v>
      </c>
      <c r="C33" s="28">
        <v>11945</v>
      </c>
      <c r="D33" s="28">
        <f t="shared" si="14"/>
        <v>45000</v>
      </c>
      <c r="E33" s="28">
        <v>56945</v>
      </c>
    </row>
    <row r="34" spans="1:5" x14ac:dyDescent="0.25">
      <c r="A34" s="8">
        <v>3222</v>
      </c>
      <c r="B34" s="13" t="s">
        <v>56</v>
      </c>
      <c r="C34" s="28">
        <v>265446</v>
      </c>
      <c r="D34" s="28">
        <f t="shared" si="14"/>
        <v>0</v>
      </c>
      <c r="E34" s="28">
        <v>265446</v>
      </c>
    </row>
    <row r="35" spans="1:5" x14ac:dyDescent="0.25">
      <c r="A35" s="8">
        <v>3223</v>
      </c>
      <c r="B35" s="13" t="s">
        <v>41</v>
      </c>
      <c r="C35" s="28">
        <v>192634</v>
      </c>
      <c r="D35" s="28">
        <f t="shared" si="14"/>
        <v>0</v>
      </c>
      <c r="E35" s="28">
        <v>192634</v>
      </c>
    </row>
    <row r="36" spans="1:5" x14ac:dyDescent="0.25">
      <c r="A36" s="8">
        <v>3224</v>
      </c>
      <c r="B36" s="13" t="s">
        <v>42</v>
      </c>
      <c r="C36" s="28">
        <v>11945</v>
      </c>
      <c r="D36" s="28">
        <f t="shared" si="14"/>
        <v>0</v>
      </c>
      <c r="E36" s="28">
        <v>11945</v>
      </c>
    </row>
    <row r="37" spans="1:5" x14ac:dyDescent="0.25">
      <c r="A37" s="8">
        <v>3225</v>
      </c>
      <c r="B37" s="13" t="s">
        <v>43</v>
      </c>
      <c r="C37" s="28">
        <v>3982</v>
      </c>
      <c r="D37" s="28">
        <f t="shared" si="14"/>
        <v>0</v>
      </c>
      <c r="E37" s="28">
        <v>3982</v>
      </c>
    </row>
    <row r="38" spans="1:5" x14ac:dyDescent="0.25">
      <c r="A38" s="8">
        <v>3227</v>
      </c>
      <c r="B38" s="13" t="s">
        <v>20</v>
      </c>
      <c r="C38" s="28">
        <v>1991</v>
      </c>
      <c r="D38" s="28">
        <f t="shared" si="14"/>
        <v>5000</v>
      </c>
      <c r="E38" s="28">
        <v>6991</v>
      </c>
    </row>
    <row r="39" spans="1:5" x14ac:dyDescent="0.25">
      <c r="A39" s="7">
        <v>323</v>
      </c>
      <c r="B39" s="13" t="s">
        <v>16</v>
      </c>
      <c r="C39" s="25">
        <f>SUM(C40:C48)</f>
        <v>113744</v>
      </c>
      <c r="D39" s="3">
        <f t="shared" si="14"/>
        <v>0</v>
      </c>
      <c r="E39" s="25">
        <f t="shared" ref="E39" si="19">SUM(E40:E48)</f>
        <v>113744</v>
      </c>
    </row>
    <row r="40" spans="1:5" x14ac:dyDescent="0.25">
      <c r="A40" s="8">
        <v>3231</v>
      </c>
      <c r="B40" s="13" t="s">
        <v>44</v>
      </c>
      <c r="C40" s="28">
        <v>7965</v>
      </c>
      <c r="D40" s="28">
        <f t="shared" si="14"/>
        <v>0</v>
      </c>
      <c r="E40" s="28">
        <v>7965</v>
      </c>
    </row>
    <row r="41" spans="1:5" x14ac:dyDescent="0.25">
      <c r="A41" s="8">
        <v>3232</v>
      </c>
      <c r="B41" s="13" t="s">
        <v>45</v>
      </c>
      <c r="C41" s="28">
        <v>13272</v>
      </c>
      <c r="D41" s="28">
        <f t="shared" si="14"/>
        <v>0</v>
      </c>
      <c r="E41" s="28">
        <v>13272</v>
      </c>
    </row>
    <row r="42" spans="1:5" x14ac:dyDescent="0.25">
      <c r="A42" s="8">
        <v>3233</v>
      </c>
      <c r="B42" s="13" t="s">
        <v>46</v>
      </c>
      <c r="C42" s="28">
        <v>1062</v>
      </c>
      <c r="D42" s="28">
        <f t="shared" si="14"/>
        <v>0</v>
      </c>
      <c r="E42" s="28">
        <v>1062</v>
      </c>
    </row>
    <row r="43" spans="1:5" x14ac:dyDescent="0.25">
      <c r="A43" s="8">
        <v>3234</v>
      </c>
      <c r="B43" s="13" t="s">
        <v>47</v>
      </c>
      <c r="C43" s="28">
        <v>50435</v>
      </c>
      <c r="D43" s="28">
        <f t="shared" si="14"/>
        <v>0</v>
      </c>
      <c r="E43" s="28">
        <v>50435</v>
      </c>
    </row>
    <row r="44" spans="1:5" x14ac:dyDescent="0.25">
      <c r="A44" s="8">
        <v>3235</v>
      </c>
      <c r="B44" s="13" t="s">
        <v>48</v>
      </c>
      <c r="C44" s="28">
        <v>1327</v>
      </c>
      <c r="D44" s="28">
        <f t="shared" si="14"/>
        <v>0</v>
      </c>
      <c r="E44" s="28">
        <v>1327</v>
      </c>
    </row>
    <row r="45" spans="1:5" x14ac:dyDescent="0.25">
      <c r="A45" s="8">
        <v>3236</v>
      </c>
      <c r="B45" s="13" t="s">
        <v>21</v>
      </c>
      <c r="C45" s="28">
        <v>20572</v>
      </c>
      <c r="D45" s="28">
        <f t="shared" si="14"/>
        <v>0</v>
      </c>
      <c r="E45" s="28">
        <v>20572</v>
      </c>
    </row>
    <row r="46" spans="1:5" x14ac:dyDescent="0.25">
      <c r="A46" s="8">
        <v>3237</v>
      </c>
      <c r="B46" s="13" t="s">
        <v>17</v>
      </c>
      <c r="C46" s="28">
        <v>11679</v>
      </c>
      <c r="D46" s="28">
        <f t="shared" si="14"/>
        <v>0</v>
      </c>
      <c r="E46" s="28">
        <v>11679</v>
      </c>
    </row>
    <row r="47" spans="1:5" x14ac:dyDescent="0.25">
      <c r="A47" s="8">
        <v>3238</v>
      </c>
      <c r="B47" s="13" t="s">
        <v>65</v>
      </c>
      <c r="C47" s="28">
        <v>133</v>
      </c>
      <c r="D47" s="28">
        <f t="shared" si="14"/>
        <v>0</v>
      </c>
      <c r="E47" s="28">
        <v>133</v>
      </c>
    </row>
    <row r="48" spans="1:5" x14ac:dyDescent="0.25">
      <c r="A48" s="8">
        <v>3239</v>
      </c>
      <c r="B48" s="13" t="s">
        <v>22</v>
      </c>
      <c r="C48" s="28">
        <v>7299</v>
      </c>
      <c r="D48" s="28">
        <f t="shared" si="14"/>
        <v>0</v>
      </c>
      <c r="E48" s="28">
        <v>7299</v>
      </c>
    </row>
    <row r="49" spans="1:5" x14ac:dyDescent="0.25">
      <c r="A49" s="7">
        <v>329</v>
      </c>
      <c r="B49" s="13" t="s">
        <v>23</v>
      </c>
      <c r="C49" s="25">
        <f>SUM(C50:C55)</f>
        <v>24753</v>
      </c>
      <c r="D49" s="3">
        <f t="shared" si="14"/>
        <v>0</v>
      </c>
      <c r="E49" s="25">
        <f>SUM(E50:E55)</f>
        <v>24753</v>
      </c>
    </row>
    <row r="50" spans="1:5" x14ac:dyDescent="0.25">
      <c r="A50" s="8">
        <v>3291</v>
      </c>
      <c r="B50" s="13" t="s">
        <v>27</v>
      </c>
      <c r="C50" s="28">
        <v>21236</v>
      </c>
      <c r="D50" s="28">
        <f t="shared" si="14"/>
        <v>0</v>
      </c>
      <c r="E50" s="28">
        <v>21236</v>
      </c>
    </row>
    <row r="51" spans="1:5" x14ac:dyDescent="0.25">
      <c r="A51" s="8">
        <v>3292</v>
      </c>
      <c r="B51" s="13" t="s">
        <v>49</v>
      </c>
      <c r="C51" s="28">
        <v>1991</v>
      </c>
      <c r="D51" s="28">
        <f t="shared" si="14"/>
        <v>0</v>
      </c>
      <c r="E51" s="28">
        <v>1991</v>
      </c>
    </row>
    <row r="52" spans="1:5" x14ac:dyDescent="0.25">
      <c r="A52" s="8">
        <v>3293</v>
      </c>
      <c r="B52" s="13" t="s">
        <v>50</v>
      </c>
      <c r="C52" s="28">
        <v>199</v>
      </c>
      <c r="D52" s="28">
        <f t="shared" si="14"/>
        <v>0</v>
      </c>
      <c r="E52" s="28">
        <v>199</v>
      </c>
    </row>
    <row r="53" spans="1:5" x14ac:dyDescent="0.25">
      <c r="A53" s="8">
        <v>3294</v>
      </c>
      <c r="B53" s="13" t="s">
        <v>51</v>
      </c>
      <c r="C53" s="28">
        <v>0</v>
      </c>
      <c r="D53" s="28">
        <f t="shared" si="14"/>
        <v>0</v>
      </c>
      <c r="E53" s="28">
        <v>0</v>
      </c>
    </row>
    <row r="54" spans="1:5" x14ac:dyDescent="0.25">
      <c r="A54" s="8">
        <v>3295</v>
      </c>
      <c r="B54" s="13" t="s">
        <v>24</v>
      </c>
      <c r="C54" s="28">
        <v>0</v>
      </c>
      <c r="D54" s="28">
        <f t="shared" si="14"/>
        <v>0</v>
      </c>
      <c r="E54" s="28">
        <v>0</v>
      </c>
    </row>
    <row r="55" spans="1:5" x14ac:dyDescent="0.25">
      <c r="A55" s="8">
        <v>3299</v>
      </c>
      <c r="B55" s="13" t="s">
        <v>23</v>
      </c>
      <c r="C55" s="28">
        <v>1327</v>
      </c>
      <c r="D55" s="28">
        <f t="shared" si="14"/>
        <v>0</v>
      </c>
      <c r="E55" s="28">
        <v>1327</v>
      </c>
    </row>
    <row r="56" spans="1:5" x14ac:dyDescent="0.25">
      <c r="A56" s="6">
        <v>34</v>
      </c>
      <c r="B56" s="13" t="s">
        <v>52</v>
      </c>
      <c r="C56" s="25">
        <f>C57+C59</f>
        <v>2256</v>
      </c>
      <c r="D56" s="3">
        <f t="shared" si="14"/>
        <v>0</v>
      </c>
      <c r="E56" s="25">
        <f t="shared" ref="E56" si="20">E57+E59</f>
        <v>2256</v>
      </c>
    </row>
    <row r="57" spans="1:5" x14ac:dyDescent="0.25">
      <c r="A57" s="7">
        <v>342</v>
      </c>
      <c r="B57" s="13" t="s">
        <v>73</v>
      </c>
      <c r="C57" s="25">
        <f t="shared" ref="C57:E57" si="21">C58</f>
        <v>1327</v>
      </c>
      <c r="D57" s="3">
        <f t="shared" si="14"/>
        <v>0</v>
      </c>
      <c r="E57" s="25">
        <f t="shared" si="21"/>
        <v>1327</v>
      </c>
    </row>
    <row r="58" spans="1:5" x14ac:dyDescent="0.25">
      <c r="A58" s="8">
        <v>3427</v>
      </c>
      <c r="B58" s="13" t="s">
        <v>74</v>
      </c>
      <c r="C58" s="28">
        <v>1327</v>
      </c>
      <c r="D58" s="28">
        <f t="shared" si="14"/>
        <v>0</v>
      </c>
      <c r="E58" s="28">
        <v>1327</v>
      </c>
    </row>
    <row r="59" spans="1:5" x14ac:dyDescent="0.25">
      <c r="A59" s="7">
        <v>343</v>
      </c>
      <c r="B59" s="13" t="s">
        <v>53</v>
      </c>
      <c r="C59" s="25">
        <f>C60</f>
        <v>929</v>
      </c>
      <c r="D59" s="3">
        <f t="shared" si="14"/>
        <v>0</v>
      </c>
      <c r="E59" s="25">
        <f t="shared" ref="E59" si="22">E60</f>
        <v>929</v>
      </c>
    </row>
    <row r="60" spans="1:5" x14ac:dyDescent="0.25">
      <c r="A60" s="8">
        <v>3431</v>
      </c>
      <c r="B60" s="13" t="s">
        <v>54</v>
      </c>
      <c r="C60" s="28">
        <v>929</v>
      </c>
      <c r="D60" s="28">
        <f t="shared" si="14"/>
        <v>0</v>
      </c>
      <c r="E60" s="28">
        <v>929</v>
      </c>
    </row>
    <row r="61" spans="1:5" x14ac:dyDescent="0.25">
      <c r="A61" s="6">
        <v>42</v>
      </c>
      <c r="B61" s="13" t="s">
        <v>57</v>
      </c>
      <c r="C61" s="25">
        <f>C62+C68</f>
        <v>26546</v>
      </c>
      <c r="D61" s="3">
        <f t="shared" si="14"/>
        <v>39240</v>
      </c>
      <c r="E61" s="25">
        <f t="shared" ref="E61" si="23">E62+E68</f>
        <v>65786</v>
      </c>
    </row>
    <row r="62" spans="1:5" x14ac:dyDescent="0.25">
      <c r="A62" s="7">
        <v>422</v>
      </c>
      <c r="B62" s="13" t="s">
        <v>58</v>
      </c>
      <c r="C62" s="25">
        <f t="shared" ref="C62:E62" si="24">SUM(C63:C67)</f>
        <v>19911</v>
      </c>
      <c r="D62" s="3">
        <f t="shared" si="14"/>
        <v>20000</v>
      </c>
      <c r="E62" s="25">
        <f t="shared" si="24"/>
        <v>39911</v>
      </c>
    </row>
    <row r="63" spans="1:5" x14ac:dyDescent="0.25">
      <c r="A63" s="8">
        <v>4221</v>
      </c>
      <c r="B63" s="13" t="s">
        <v>60</v>
      </c>
      <c r="C63" s="28">
        <v>1327</v>
      </c>
      <c r="D63" s="28">
        <f t="shared" si="14"/>
        <v>20000</v>
      </c>
      <c r="E63" s="28">
        <v>21327</v>
      </c>
    </row>
    <row r="64" spans="1:5" x14ac:dyDescent="0.25">
      <c r="A64" s="8">
        <v>4222</v>
      </c>
      <c r="B64" s="13" t="s">
        <v>63</v>
      </c>
      <c r="C64" s="28">
        <v>664</v>
      </c>
      <c r="D64" s="28">
        <f t="shared" si="14"/>
        <v>0</v>
      </c>
      <c r="E64" s="28">
        <v>664</v>
      </c>
    </row>
    <row r="65" spans="1:5" x14ac:dyDescent="0.25">
      <c r="A65" s="8">
        <v>4223</v>
      </c>
      <c r="B65" s="13" t="s">
        <v>71</v>
      </c>
      <c r="C65" s="28">
        <v>13938</v>
      </c>
      <c r="D65" s="28">
        <f t="shared" si="14"/>
        <v>0</v>
      </c>
      <c r="E65" s="28">
        <v>13938</v>
      </c>
    </row>
    <row r="66" spans="1:5" x14ac:dyDescent="0.25">
      <c r="A66" s="8">
        <v>4224</v>
      </c>
      <c r="B66" s="13" t="s">
        <v>70</v>
      </c>
      <c r="C66" s="28">
        <v>0</v>
      </c>
      <c r="D66" s="28">
        <f t="shared" si="14"/>
        <v>0</v>
      </c>
      <c r="E66" s="28">
        <v>0</v>
      </c>
    </row>
    <row r="67" spans="1:5" x14ac:dyDescent="0.25">
      <c r="A67" s="8">
        <v>4225</v>
      </c>
      <c r="B67" s="13" t="s">
        <v>72</v>
      </c>
      <c r="C67" s="28">
        <v>3982</v>
      </c>
      <c r="D67" s="28">
        <f t="shared" si="14"/>
        <v>0</v>
      </c>
      <c r="E67" s="28">
        <v>3982</v>
      </c>
    </row>
    <row r="68" spans="1:5" x14ac:dyDescent="0.25">
      <c r="A68" s="7">
        <v>423</v>
      </c>
      <c r="B68" s="13" t="s">
        <v>75</v>
      </c>
      <c r="C68" s="25">
        <f>C69</f>
        <v>6635</v>
      </c>
      <c r="D68" s="3">
        <f t="shared" si="14"/>
        <v>19240</v>
      </c>
      <c r="E68" s="25">
        <f t="shared" ref="E68" si="25">E69</f>
        <v>25875</v>
      </c>
    </row>
    <row r="69" spans="1:5" x14ac:dyDescent="0.25">
      <c r="A69" s="8">
        <v>4231</v>
      </c>
      <c r="B69" s="13" t="s">
        <v>76</v>
      </c>
      <c r="C69" s="28">
        <v>6635</v>
      </c>
      <c r="D69" s="28">
        <f t="shared" si="14"/>
        <v>19240</v>
      </c>
      <c r="E69" s="28">
        <v>25875</v>
      </c>
    </row>
    <row r="70" spans="1:5" x14ac:dyDescent="0.25">
      <c r="A70" s="6">
        <v>45</v>
      </c>
      <c r="B70" s="13" t="s">
        <v>67</v>
      </c>
      <c r="C70" s="25">
        <f>C71</f>
        <v>0</v>
      </c>
      <c r="D70" s="3">
        <f t="shared" si="14"/>
        <v>0</v>
      </c>
      <c r="E70" s="25">
        <f t="shared" ref="C70:E71" si="26">E71</f>
        <v>0</v>
      </c>
    </row>
    <row r="71" spans="1:5" x14ac:dyDescent="0.25">
      <c r="A71" s="7">
        <v>451</v>
      </c>
      <c r="B71" s="13" t="s">
        <v>68</v>
      </c>
      <c r="C71" s="25">
        <f t="shared" si="26"/>
        <v>0</v>
      </c>
      <c r="D71" s="3">
        <f t="shared" si="14"/>
        <v>0</v>
      </c>
      <c r="E71" s="25">
        <f t="shared" si="26"/>
        <v>0</v>
      </c>
    </row>
    <row r="72" spans="1:5" x14ac:dyDescent="0.25">
      <c r="A72" s="8">
        <v>4511</v>
      </c>
      <c r="B72" s="13" t="s">
        <v>68</v>
      </c>
      <c r="C72" s="28">
        <v>0</v>
      </c>
      <c r="D72" s="28">
        <f t="shared" si="14"/>
        <v>0</v>
      </c>
      <c r="E72" s="28">
        <v>0</v>
      </c>
    </row>
    <row r="73" spans="1:5" x14ac:dyDescent="0.25">
      <c r="A73" s="9">
        <v>41</v>
      </c>
      <c r="B73" s="26" t="s">
        <v>26</v>
      </c>
      <c r="C73" s="27">
        <f>C74+C77</f>
        <v>61545</v>
      </c>
      <c r="D73" s="3">
        <f t="shared" si="14"/>
        <v>0</v>
      </c>
      <c r="E73" s="27">
        <f t="shared" ref="E73" si="27">E74+E77</f>
        <v>61545</v>
      </c>
    </row>
    <row r="74" spans="1:5" x14ac:dyDescent="0.25">
      <c r="A74" s="6">
        <v>32</v>
      </c>
      <c r="B74" s="13" t="s">
        <v>12</v>
      </c>
      <c r="C74" s="25">
        <f t="shared" ref="C74:E75" si="28">C75</f>
        <v>0</v>
      </c>
      <c r="D74" s="3">
        <f t="shared" si="14"/>
        <v>0</v>
      </c>
      <c r="E74" s="25">
        <f t="shared" si="28"/>
        <v>0</v>
      </c>
    </row>
    <row r="75" spans="1:5" x14ac:dyDescent="0.25">
      <c r="A75" s="7">
        <v>329</v>
      </c>
      <c r="B75" s="13" t="s">
        <v>23</v>
      </c>
      <c r="C75" s="25">
        <f>C76</f>
        <v>0</v>
      </c>
      <c r="D75" s="3">
        <f t="shared" si="14"/>
        <v>0</v>
      </c>
      <c r="E75" s="25">
        <f t="shared" si="28"/>
        <v>0</v>
      </c>
    </row>
    <row r="76" spans="1:5" x14ac:dyDescent="0.25">
      <c r="A76" s="8">
        <v>3291</v>
      </c>
      <c r="B76" s="13" t="s">
        <v>27</v>
      </c>
      <c r="C76" s="28"/>
      <c r="D76" s="28">
        <f t="shared" si="14"/>
        <v>0</v>
      </c>
      <c r="E76" s="28"/>
    </row>
    <row r="77" spans="1:5" x14ac:dyDescent="0.25">
      <c r="A77" s="6">
        <v>38</v>
      </c>
      <c r="B77" s="13" t="s">
        <v>28</v>
      </c>
      <c r="C77" s="25">
        <f t="shared" ref="C77:E78" si="29">C78</f>
        <v>61545</v>
      </c>
      <c r="D77" s="3">
        <f t="shared" si="14"/>
        <v>0</v>
      </c>
      <c r="E77" s="25">
        <f t="shared" si="29"/>
        <v>61545</v>
      </c>
    </row>
    <row r="78" spans="1:5" x14ac:dyDescent="0.25">
      <c r="A78" s="7">
        <v>381</v>
      </c>
      <c r="B78" s="13" t="s">
        <v>29</v>
      </c>
      <c r="C78" s="25">
        <f t="shared" si="29"/>
        <v>61545</v>
      </c>
      <c r="D78" s="3">
        <f t="shared" si="14"/>
        <v>0</v>
      </c>
      <c r="E78" s="25">
        <f t="shared" si="29"/>
        <v>61545</v>
      </c>
    </row>
    <row r="79" spans="1:5" x14ac:dyDescent="0.25">
      <c r="A79" s="8">
        <v>3811</v>
      </c>
      <c r="B79" s="13" t="s">
        <v>30</v>
      </c>
      <c r="C79" s="28">
        <v>61545</v>
      </c>
      <c r="D79" s="28">
        <f t="shared" si="14"/>
        <v>0</v>
      </c>
      <c r="E79" s="28">
        <v>61545</v>
      </c>
    </row>
    <row r="80" spans="1:5" x14ac:dyDescent="0.25">
      <c r="A80" s="5" t="s">
        <v>83</v>
      </c>
      <c r="B80" s="24" t="s">
        <v>84</v>
      </c>
      <c r="C80" s="25">
        <f t="shared" ref="C80" si="30">C81+C117+C125</f>
        <v>82288.141217068158</v>
      </c>
      <c r="D80" s="3">
        <f t="shared" si="14"/>
        <v>-0.14121706815785728</v>
      </c>
      <c r="E80" s="25">
        <f>E81+E117+E125</f>
        <v>82288</v>
      </c>
    </row>
    <row r="81" spans="1:5" x14ac:dyDescent="0.25">
      <c r="A81" s="9">
        <v>31</v>
      </c>
      <c r="B81" s="26" t="s">
        <v>55</v>
      </c>
      <c r="C81" s="27">
        <f t="shared" ref="C81:E81" si="31">C82+C106+C109+C114</f>
        <v>42471.298692680342</v>
      </c>
      <c r="D81" s="3">
        <f t="shared" si="14"/>
        <v>-0.29869268034235574</v>
      </c>
      <c r="E81" s="27">
        <f t="shared" si="31"/>
        <v>42471</v>
      </c>
    </row>
    <row r="82" spans="1:5" x14ac:dyDescent="0.25">
      <c r="A82" s="6">
        <v>32</v>
      </c>
      <c r="B82" s="13" t="s">
        <v>12</v>
      </c>
      <c r="C82" s="25">
        <f t="shared" ref="C82:E82" si="32">C83+C86+C93+C101</f>
        <v>37826.000398168428</v>
      </c>
      <c r="D82" s="3">
        <f t="shared" si="14"/>
        <v>-3.981684276368469E-4</v>
      </c>
      <c r="E82" s="25">
        <f t="shared" si="32"/>
        <v>37826</v>
      </c>
    </row>
    <row r="83" spans="1:5" x14ac:dyDescent="0.25">
      <c r="A83" s="7">
        <v>321</v>
      </c>
      <c r="B83" s="13" t="s">
        <v>13</v>
      </c>
      <c r="C83" s="25">
        <f t="shared" ref="C83:E83" si="33">C84+C85</f>
        <v>663.61404207313024</v>
      </c>
      <c r="D83" s="3">
        <f t="shared" si="14"/>
        <v>0.38595792686976438</v>
      </c>
      <c r="E83" s="25">
        <f t="shared" si="33"/>
        <v>664</v>
      </c>
    </row>
    <row r="84" spans="1:5" x14ac:dyDescent="0.25">
      <c r="A84" s="8">
        <v>3211</v>
      </c>
      <c r="B84" s="13" t="s">
        <v>14</v>
      </c>
      <c r="C84" s="28">
        <v>663.61404207313024</v>
      </c>
      <c r="D84" s="28">
        <f t="shared" ref="D84:D132" si="34">E84-C84</f>
        <v>0.38595792686976438</v>
      </c>
      <c r="E84" s="28">
        <v>664</v>
      </c>
    </row>
    <row r="85" spans="1:5" x14ac:dyDescent="0.25">
      <c r="A85" s="8">
        <v>3213</v>
      </c>
      <c r="B85" s="13" t="s">
        <v>15</v>
      </c>
      <c r="C85" s="28">
        <v>0</v>
      </c>
      <c r="D85" s="28">
        <f t="shared" si="34"/>
        <v>0</v>
      </c>
      <c r="E85" s="28">
        <v>0</v>
      </c>
    </row>
    <row r="86" spans="1:5" x14ac:dyDescent="0.25">
      <c r="A86" s="7">
        <v>322</v>
      </c>
      <c r="B86" s="13" t="s">
        <v>18</v>
      </c>
      <c r="C86" s="25">
        <f t="shared" ref="C86:E86" si="35">SUM(C87:C92)</f>
        <v>15263.122967681995</v>
      </c>
      <c r="D86" s="3">
        <f t="shared" si="34"/>
        <v>-0.12296768199485086</v>
      </c>
      <c r="E86" s="25">
        <f t="shared" si="35"/>
        <v>15263</v>
      </c>
    </row>
    <row r="87" spans="1:5" x14ac:dyDescent="0.25">
      <c r="A87" s="8">
        <v>3221</v>
      </c>
      <c r="B87" s="13" t="s">
        <v>19</v>
      </c>
      <c r="C87" s="28">
        <v>1327.2280841462605</v>
      </c>
      <c r="D87" s="28">
        <f t="shared" si="34"/>
        <v>-0.22808414626047124</v>
      </c>
      <c r="E87" s="28">
        <v>1327</v>
      </c>
    </row>
    <row r="88" spans="1:5" x14ac:dyDescent="0.25">
      <c r="A88" s="8">
        <v>3222</v>
      </c>
      <c r="B88" s="13" t="s">
        <v>56</v>
      </c>
      <c r="C88" s="28">
        <v>6636.1404207313026</v>
      </c>
      <c r="D88" s="28">
        <f t="shared" si="34"/>
        <v>-0.14042073130258359</v>
      </c>
      <c r="E88" s="28">
        <v>6636</v>
      </c>
    </row>
    <row r="89" spans="1:5" x14ac:dyDescent="0.25">
      <c r="A89" s="8">
        <v>3223</v>
      </c>
      <c r="B89" s="13" t="s">
        <v>41</v>
      </c>
      <c r="C89" s="28">
        <v>1327.2280841462605</v>
      </c>
      <c r="D89" s="28">
        <f t="shared" si="34"/>
        <v>-0.22808414626047124</v>
      </c>
      <c r="E89" s="28">
        <v>1327</v>
      </c>
    </row>
    <row r="90" spans="1:5" x14ac:dyDescent="0.25">
      <c r="A90" s="8">
        <v>3224</v>
      </c>
      <c r="B90" s="13" t="s">
        <v>42</v>
      </c>
      <c r="C90" s="28">
        <v>3981.6842524387812</v>
      </c>
      <c r="D90" s="28">
        <f t="shared" si="34"/>
        <v>0.31574756121881364</v>
      </c>
      <c r="E90" s="28">
        <v>3982</v>
      </c>
    </row>
    <row r="91" spans="1:5" x14ac:dyDescent="0.25">
      <c r="A91" s="8">
        <v>3225</v>
      </c>
      <c r="B91" s="13" t="s">
        <v>43</v>
      </c>
      <c r="C91" s="28">
        <v>1327.2280841462605</v>
      </c>
      <c r="D91" s="28">
        <f t="shared" si="34"/>
        <v>-0.22808414626047124</v>
      </c>
      <c r="E91" s="28">
        <v>1327</v>
      </c>
    </row>
    <row r="92" spans="1:5" x14ac:dyDescent="0.25">
      <c r="A92" s="8">
        <v>3227</v>
      </c>
      <c r="B92" s="13" t="s">
        <v>20</v>
      </c>
      <c r="C92" s="28">
        <v>663.61404207313024</v>
      </c>
      <c r="D92" s="28">
        <f t="shared" si="34"/>
        <v>0.38595792686976438</v>
      </c>
      <c r="E92" s="28">
        <v>664</v>
      </c>
    </row>
    <row r="93" spans="1:5" x14ac:dyDescent="0.25">
      <c r="A93" s="7">
        <v>323</v>
      </c>
      <c r="B93" s="13" t="s">
        <v>16</v>
      </c>
      <c r="C93" s="25">
        <f t="shared" ref="C93" si="36">SUM(C94:C100)</f>
        <v>5308.9123365850419</v>
      </c>
      <c r="D93" s="3">
        <f t="shared" si="34"/>
        <v>8.7663414958115027E-2</v>
      </c>
      <c r="E93" s="25">
        <v>5309</v>
      </c>
    </row>
    <row r="94" spans="1:5" x14ac:dyDescent="0.25">
      <c r="A94" s="8">
        <v>3231</v>
      </c>
      <c r="B94" s="13" t="s">
        <v>44</v>
      </c>
      <c r="C94" s="28">
        <v>0</v>
      </c>
      <c r="D94" s="28">
        <f t="shared" si="34"/>
        <v>0</v>
      </c>
      <c r="E94" s="28">
        <v>0</v>
      </c>
    </row>
    <row r="95" spans="1:5" x14ac:dyDescent="0.25">
      <c r="A95" s="8">
        <v>3232</v>
      </c>
      <c r="B95" s="13" t="s">
        <v>45</v>
      </c>
      <c r="C95" s="28">
        <v>1327.2280841462605</v>
      </c>
      <c r="D95" s="28">
        <f t="shared" si="34"/>
        <v>-0.22808414626047124</v>
      </c>
      <c r="E95" s="28">
        <v>1327</v>
      </c>
    </row>
    <row r="96" spans="1:5" x14ac:dyDescent="0.25">
      <c r="A96" s="8">
        <v>3233</v>
      </c>
      <c r="B96" s="13" t="s">
        <v>46</v>
      </c>
      <c r="C96" s="28">
        <v>0</v>
      </c>
      <c r="D96" s="28">
        <f t="shared" si="34"/>
        <v>0</v>
      </c>
      <c r="E96" s="28">
        <v>0</v>
      </c>
    </row>
    <row r="97" spans="1:5" x14ac:dyDescent="0.25">
      <c r="A97" s="8">
        <v>3234</v>
      </c>
      <c r="B97" s="13" t="s">
        <v>47</v>
      </c>
      <c r="C97" s="28">
        <v>0</v>
      </c>
      <c r="D97" s="28">
        <f t="shared" si="34"/>
        <v>0</v>
      </c>
      <c r="E97" s="28">
        <v>0</v>
      </c>
    </row>
    <row r="98" spans="1:5" x14ac:dyDescent="0.25">
      <c r="A98" s="8">
        <v>3236</v>
      </c>
      <c r="B98" s="13" t="s">
        <v>21</v>
      </c>
      <c r="C98" s="28">
        <v>2654.4561682925209</v>
      </c>
      <c r="D98" s="28">
        <f t="shared" si="34"/>
        <v>-0.45616829252094249</v>
      </c>
      <c r="E98" s="28">
        <v>2654</v>
      </c>
    </row>
    <row r="99" spans="1:5" x14ac:dyDescent="0.25">
      <c r="A99" s="8">
        <v>3237</v>
      </c>
      <c r="B99" s="13" t="s">
        <v>17</v>
      </c>
      <c r="C99" s="28">
        <v>0</v>
      </c>
      <c r="D99" s="28">
        <f t="shared" si="34"/>
        <v>0</v>
      </c>
      <c r="E99" s="28">
        <v>0</v>
      </c>
    </row>
    <row r="100" spans="1:5" x14ac:dyDescent="0.25">
      <c r="A100" s="8">
        <v>3239</v>
      </c>
      <c r="B100" s="13" t="s">
        <v>22</v>
      </c>
      <c r="C100" s="28">
        <v>1327.2280841462605</v>
      </c>
      <c r="D100" s="28">
        <f t="shared" si="34"/>
        <v>-0.22808414626047124</v>
      </c>
      <c r="E100" s="28">
        <v>1327</v>
      </c>
    </row>
    <row r="101" spans="1:5" x14ac:dyDescent="0.25">
      <c r="A101" s="7">
        <v>329</v>
      </c>
      <c r="B101" s="13" t="s">
        <v>23</v>
      </c>
      <c r="C101" s="25">
        <f t="shared" ref="C101:E101" si="37">SUM(C102:C105)</f>
        <v>16590.351051828256</v>
      </c>
      <c r="D101" s="3">
        <v>0</v>
      </c>
      <c r="E101" s="25">
        <f t="shared" si="37"/>
        <v>16590</v>
      </c>
    </row>
    <row r="102" spans="1:5" x14ac:dyDescent="0.25">
      <c r="A102" s="8">
        <v>3291</v>
      </c>
      <c r="B102" s="13" t="s">
        <v>27</v>
      </c>
      <c r="C102" s="28">
        <v>11945.052757316344</v>
      </c>
      <c r="D102" s="28">
        <f t="shared" si="34"/>
        <v>-5.2757316343559069E-2</v>
      </c>
      <c r="E102" s="28">
        <v>11945</v>
      </c>
    </row>
    <row r="103" spans="1:5" x14ac:dyDescent="0.25">
      <c r="A103" s="8">
        <v>3292</v>
      </c>
      <c r="B103" s="13" t="s">
        <v>49</v>
      </c>
      <c r="C103" s="28">
        <v>2654.4561682925209</v>
      </c>
      <c r="D103" s="28">
        <f t="shared" si="34"/>
        <v>-0.45616829252094249</v>
      </c>
      <c r="E103" s="28">
        <v>2654</v>
      </c>
    </row>
    <row r="104" spans="1:5" x14ac:dyDescent="0.25">
      <c r="A104" s="8">
        <v>3293</v>
      </c>
      <c r="B104" s="13" t="s">
        <v>50</v>
      </c>
      <c r="C104" s="28">
        <v>663.61404207313024</v>
      </c>
      <c r="D104" s="28">
        <f t="shared" si="34"/>
        <v>0.38595792686976438</v>
      </c>
      <c r="E104" s="28">
        <v>664</v>
      </c>
    </row>
    <row r="105" spans="1:5" x14ac:dyDescent="0.25">
      <c r="A105" s="8">
        <v>3299</v>
      </c>
      <c r="B105" s="13" t="s">
        <v>23</v>
      </c>
      <c r="C105" s="28">
        <v>1327.2280841462605</v>
      </c>
      <c r="D105" s="28">
        <f t="shared" si="34"/>
        <v>-0.22808414626047124</v>
      </c>
      <c r="E105" s="28">
        <v>1327</v>
      </c>
    </row>
    <row r="106" spans="1:5" x14ac:dyDescent="0.25">
      <c r="A106" s="6">
        <v>34</v>
      </c>
      <c r="B106" s="13" t="s">
        <v>52</v>
      </c>
      <c r="C106" s="25">
        <f t="shared" ref="C106:E107" si="38">C107</f>
        <v>0</v>
      </c>
      <c r="D106" s="3">
        <f t="shared" si="34"/>
        <v>0</v>
      </c>
      <c r="E106" s="25">
        <f t="shared" si="38"/>
        <v>0</v>
      </c>
    </row>
    <row r="107" spans="1:5" x14ac:dyDescent="0.25">
      <c r="A107" s="7">
        <v>343</v>
      </c>
      <c r="B107" s="13" t="s">
        <v>53</v>
      </c>
      <c r="C107" s="25">
        <f t="shared" si="38"/>
        <v>0</v>
      </c>
      <c r="D107" s="3">
        <f t="shared" si="34"/>
        <v>0</v>
      </c>
      <c r="E107" s="25">
        <f t="shared" si="38"/>
        <v>0</v>
      </c>
    </row>
    <row r="108" spans="1:5" x14ac:dyDescent="0.25">
      <c r="A108" s="8">
        <v>3431</v>
      </c>
      <c r="B108" s="13" t="s">
        <v>54</v>
      </c>
      <c r="C108" s="28"/>
      <c r="D108" s="28">
        <f t="shared" si="34"/>
        <v>0</v>
      </c>
      <c r="E108" s="28"/>
    </row>
    <row r="109" spans="1:5" x14ac:dyDescent="0.25">
      <c r="A109" s="6">
        <v>42</v>
      </c>
      <c r="B109" s="13" t="s">
        <v>57</v>
      </c>
      <c r="C109" s="25">
        <f t="shared" ref="C109" si="39">C110</f>
        <v>4645.298294511912</v>
      </c>
      <c r="D109" s="3">
        <f t="shared" si="34"/>
        <v>-0.29829451191199041</v>
      </c>
      <c r="E109" s="25">
        <v>4645</v>
      </c>
    </row>
    <row r="110" spans="1:5" x14ac:dyDescent="0.25">
      <c r="A110" s="7">
        <v>422</v>
      </c>
      <c r="B110" s="13" t="s">
        <v>58</v>
      </c>
      <c r="C110" s="25">
        <f t="shared" ref="C110" si="40">SUM(C111:C113)</f>
        <v>4645.298294511912</v>
      </c>
      <c r="D110" s="3">
        <f t="shared" si="34"/>
        <v>-0.29829451191199041</v>
      </c>
      <c r="E110" s="25">
        <v>4645</v>
      </c>
    </row>
    <row r="111" spans="1:5" x14ac:dyDescent="0.25">
      <c r="A111" s="8">
        <v>4221</v>
      </c>
      <c r="B111" s="13" t="s">
        <v>60</v>
      </c>
      <c r="C111" s="28">
        <v>3318.0702103656513</v>
      </c>
      <c r="D111" s="28">
        <f t="shared" si="34"/>
        <v>-7.0210365651291795E-2</v>
      </c>
      <c r="E111" s="28">
        <v>3318</v>
      </c>
    </row>
    <row r="112" spans="1:5" x14ac:dyDescent="0.25">
      <c r="A112" s="8">
        <v>4222</v>
      </c>
      <c r="B112" s="13" t="s">
        <v>63</v>
      </c>
      <c r="C112" s="28">
        <v>663.61404207313024</v>
      </c>
      <c r="D112" s="28">
        <f t="shared" si="34"/>
        <v>0.38595792686976438</v>
      </c>
      <c r="E112" s="28">
        <v>664</v>
      </c>
    </row>
    <row r="113" spans="1:5" x14ac:dyDescent="0.25">
      <c r="A113" s="8">
        <v>4223</v>
      </c>
      <c r="B113" s="13" t="s">
        <v>71</v>
      </c>
      <c r="C113" s="28">
        <v>663.61404207313024</v>
      </c>
      <c r="D113" s="28">
        <f t="shared" si="34"/>
        <v>0.38595792686976438</v>
      </c>
      <c r="E113" s="28">
        <v>664</v>
      </c>
    </row>
    <row r="114" spans="1:5" x14ac:dyDescent="0.25">
      <c r="A114" s="6">
        <v>45</v>
      </c>
      <c r="B114" s="13" t="s">
        <v>67</v>
      </c>
      <c r="C114" s="25">
        <f t="shared" ref="C114:E115" si="41">C115</f>
        <v>0</v>
      </c>
      <c r="D114" s="3">
        <f t="shared" si="34"/>
        <v>0</v>
      </c>
      <c r="E114" s="25">
        <f t="shared" si="41"/>
        <v>0</v>
      </c>
    </row>
    <row r="115" spans="1:5" x14ac:dyDescent="0.25">
      <c r="A115" s="7">
        <v>451</v>
      </c>
      <c r="B115" s="13" t="s">
        <v>68</v>
      </c>
      <c r="C115" s="25">
        <f t="shared" si="41"/>
        <v>0</v>
      </c>
      <c r="D115" s="3">
        <f t="shared" si="34"/>
        <v>0</v>
      </c>
      <c r="E115" s="25">
        <f t="shared" si="41"/>
        <v>0</v>
      </c>
    </row>
    <row r="116" spans="1:5" x14ac:dyDescent="0.25">
      <c r="A116" s="8">
        <v>4511</v>
      </c>
      <c r="B116" s="13" t="s">
        <v>68</v>
      </c>
      <c r="C116" s="28"/>
      <c r="D116" s="28">
        <f t="shared" si="34"/>
        <v>0</v>
      </c>
      <c r="E116" s="28"/>
    </row>
    <row r="117" spans="1:5" x14ac:dyDescent="0.25">
      <c r="A117" s="9">
        <v>43</v>
      </c>
      <c r="B117" s="26" t="s">
        <v>59</v>
      </c>
      <c r="C117" s="27">
        <f>C118</f>
        <v>0</v>
      </c>
      <c r="D117" s="3">
        <f t="shared" si="34"/>
        <v>0</v>
      </c>
      <c r="E117" s="27">
        <f t="shared" ref="E117" si="42">E118</f>
        <v>0</v>
      </c>
    </row>
    <row r="118" spans="1:5" x14ac:dyDescent="0.25">
      <c r="A118" s="6">
        <v>32</v>
      </c>
      <c r="B118" s="13" t="s">
        <v>12</v>
      </c>
      <c r="C118" s="25">
        <f t="shared" ref="C118:E118" si="43">C119+C123</f>
        <v>0</v>
      </c>
      <c r="D118" s="3">
        <f t="shared" si="34"/>
        <v>0</v>
      </c>
      <c r="E118" s="25">
        <f t="shared" si="43"/>
        <v>0</v>
      </c>
    </row>
    <row r="119" spans="1:5" x14ac:dyDescent="0.25">
      <c r="A119" s="7">
        <v>322</v>
      </c>
      <c r="B119" s="13" t="s">
        <v>18</v>
      </c>
      <c r="C119" s="25">
        <f>SUM(C120:C122)</f>
        <v>0</v>
      </c>
      <c r="D119" s="3">
        <f t="shared" si="34"/>
        <v>0</v>
      </c>
      <c r="E119" s="25">
        <f t="shared" ref="E119" si="44">SUM(E120:E122)</f>
        <v>0</v>
      </c>
    </row>
    <row r="120" spans="1:5" x14ac:dyDescent="0.25">
      <c r="A120" s="8">
        <v>3222</v>
      </c>
      <c r="B120" s="13" t="s">
        <v>56</v>
      </c>
      <c r="C120" s="28"/>
      <c r="D120" s="28">
        <f t="shared" si="34"/>
        <v>0</v>
      </c>
      <c r="E120" s="28"/>
    </row>
    <row r="121" spans="1:5" x14ac:dyDescent="0.25">
      <c r="A121" s="8">
        <v>3223</v>
      </c>
      <c r="B121" s="13" t="s">
        <v>41</v>
      </c>
      <c r="C121" s="28"/>
      <c r="D121" s="28">
        <f t="shared" si="34"/>
        <v>0</v>
      </c>
      <c r="E121" s="28"/>
    </row>
    <row r="122" spans="1:5" x14ac:dyDescent="0.25">
      <c r="A122" s="8">
        <v>3224</v>
      </c>
      <c r="B122" s="13" t="s">
        <v>42</v>
      </c>
      <c r="C122" s="28"/>
      <c r="D122" s="28">
        <f t="shared" si="34"/>
        <v>0</v>
      </c>
      <c r="E122" s="28"/>
    </row>
    <row r="123" spans="1:5" x14ac:dyDescent="0.25">
      <c r="A123" s="7">
        <v>323</v>
      </c>
      <c r="B123" s="13" t="s">
        <v>16</v>
      </c>
      <c r="C123" s="25">
        <f>C124</f>
        <v>0</v>
      </c>
      <c r="D123" s="3">
        <f t="shared" si="34"/>
        <v>0</v>
      </c>
      <c r="E123" s="25">
        <f t="shared" ref="E123" si="45">E124</f>
        <v>0</v>
      </c>
    </row>
    <row r="124" spans="1:5" x14ac:dyDescent="0.25">
      <c r="A124" s="8">
        <v>3239</v>
      </c>
      <c r="B124" s="13" t="s">
        <v>22</v>
      </c>
      <c r="C124" s="28"/>
      <c r="D124" s="28">
        <f t="shared" si="34"/>
        <v>0</v>
      </c>
      <c r="E124" s="28"/>
    </row>
    <row r="125" spans="1:5" x14ac:dyDescent="0.25">
      <c r="A125" s="9">
        <v>52</v>
      </c>
      <c r="B125" s="26" t="s">
        <v>62</v>
      </c>
      <c r="C125" s="27">
        <f t="shared" ref="C125" si="46">C126</f>
        <v>39816.842524387816</v>
      </c>
      <c r="D125" s="3">
        <v>0</v>
      </c>
      <c r="E125" s="27">
        <v>39817</v>
      </c>
    </row>
    <row r="126" spans="1:5" x14ac:dyDescent="0.25">
      <c r="A126" s="6">
        <v>32</v>
      </c>
      <c r="B126" s="13" t="s">
        <v>12</v>
      </c>
      <c r="C126" s="25">
        <f t="shared" ref="C126" si="47">C127+C131</f>
        <v>39816.842524387816</v>
      </c>
      <c r="D126" s="3">
        <v>0</v>
      </c>
      <c r="E126" s="25">
        <v>39817</v>
      </c>
    </row>
    <row r="127" spans="1:5" x14ac:dyDescent="0.25">
      <c r="A127" s="7">
        <v>322</v>
      </c>
      <c r="B127" s="13" t="s">
        <v>18</v>
      </c>
      <c r="C127" s="25">
        <f>SUM(C128:C130)</f>
        <v>26544.56168292521</v>
      </c>
      <c r="D127" s="3">
        <v>0</v>
      </c>
      <c r="E127" s="25">
        <f t="shared" ref="E127" si="48">SUM(E128:E130)</f>
        <v>26544</v>
      </c>
    </row>
    <row r="128" spans="1:5" x14ac:dyDescent="0.25">
      <c r="A128" s="8">
        <v>3222</v>
      </c>
      <c r="B128" s="13" t="s">
        <v>56</v>
      </c>
      <c r="C128" s="28">
        <v>13272.280841462605</v>
      </c>
      <c r="D128" s="28">
        <f t="shared" si="34"/>
        <v>-0.28084146260516718</v>
      </c>
      <c r="E128" s="28">
        <v>13272</v>
      </c>
    </row>
    <row r="129" spans="1:5" x14ac:dyDescent="0.25">
      <c r="A129" s="8">
        <v>3223</v>
      </c>
      <c r="B129" s="13" t="s">
        <v>41</v>
      </c>
      <c r="C129" s="28">
        <v>6636.1404207313026</v>
      </c>
      <c r="D129" s="28">
        <f t="shared" si="34"/>
        <v>-0.14042073130258359</v>
      </c>
      <c r="E129" s="28">
        <v>6636</v>
      </c>
    </row>
    <row r="130" spans="1:5" x14ac:dyDescent="0.25">
      <c r="A130" s="8">
        <v>3224</v>
      </c>
      <c r="B130" s="13" t="s">
        <v>42</v>
      </c>
      <c r="C130" s="28">
        <v>6636.1404207313026</v>
      </c>
      <c r="D130" s="28">
        <f t="shared" si="34"/>
        <v>-0.14042073130258359</v>
      </c>
      <c r="E130" s="28">
        <v>6636</v>
      </c>
    </row>
    <row r="131" spans="1:5" x14ac:dyDescent="0.25">
      <c r="A131" s="7">
        <v>323</v>
      </c>
      <c r="B131" s="13" t="s">
        <v>16</v>
      </c>
      <c r="C131" s="25">
        <f t="shared" ref="C131:E131" si="49">C132+C133</f>
        <v>13272.280841462605</v>
      </c>
      <c r="D131" s="3">
        <f t="shared" si="34"/>
        <v>-0.28084146260516718</v>
      </c>
      <c r="E131" s="25">
        <f t="shared" si="49"/>
        <v>13272</v>
      </c>
    </row>
    <row r="132" spans="1:5" x14ac:dyDescent="0.25">
      <c r="A132" s="8">
        <v>3232</v>
      </c>
      <c r="B132" s="13" t="s">
        <v>45</v>
      </c>
      <c r="C132" s="28">
        <v>6636.1404207313026</v>
      </c>
      <c r="D132" s="28">
        <f t="shared" si="34"/>
        <v>-0.14042073130258359</v>
      </c>
      <c r="E132" s="28">
        <v>6636</v>
      </c>
    </row>
    <row r="133" spans="1:5" x14ac:dyDescent="0.25">
      <c r="A133" s="8">
        <v>3239</v>
      </c>
      <c r="B133" s="13" t="s">
        <v>22</v>
      </c>
      <c r="C133" s="28">
        <v>6636.1404207313026</v>
      </c>
      <c r="D133" s="28"/>
      <c r="E133" s="28">
        <v>6636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3</vt:i4>
      </vt:variant>
    </vt:vector>
  </HeadingPairs>
  <TitlesOfParts>
    <vt:vector size="9" baseType="lpstr">
      <vt:lpstr>sažetak</vt:lpstr>
      <vt:lpstr>PLAN</vt:lpstr>
      <vt:lpstr> Račun prihoda i rashoda (2)</vt:lpstr>
      <vt:lpstr>Rashodi prema izvorima finan</vt:lpstr>
      <vt:lpstr>Rashodi prema funkcijskoj k </vt:lpstr>
      <vt:lpstr>List1</vt:lpstr>
      <vt:lpstr>' Račun prihoda i rashoda (2)'!Podrucje_ispisa</vt:lpstr>
      <vt:lpstr>'Rashodi prema funkcijskoj k '!Podrucje_ispisa</vt:lpstr>
      <vt:lpstr>sažetak!Podrucje_ispisa</vt:lpstr>
    </vt:vector>
  </TitlesOfParts>
  <Company>Ministarstvo pravosuđa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Rimac</dc:creator>
  <cp:lastModifiedBy>Božica Pavelić</cp:lastModifiedBy>
  <cp:lastPrinted>2024-02-12T07:37:38Z</cp:lastPrinted>
  <dcterms:created xsi:type="dcterms:W3CDTF">2022-09-22T07:34:12Z</dcterms:created>
  <dcterms:modified xsi:type="dcterms:W3CDTF">2024-02-12T10:52:06Z</dcterms:modified>
</cp:coreProperties>
</file>